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240" yWindow="240" windowWidth="24400" windowHeight="15320" tabRatio="500"/>
  </bookViews>
  <sheets>
    <sheet name="BE 13-02-07 14h36 Balco" sheetId="1" r:id="rId1"/>
  </sheets>
  <definedNames>
    <definedName name="BE_ratio1" localSheetId="0">'BE 13-02-07 14h36 Balco'!$J$9:$J$53</definedName>
    <definedName name="bkdg_error" localSheetId="0">'BE 13-02-07 14h36 Balco'!$M$9:$M$1048576</definedName>
    <definedName name="bkgd_error" localSheetId="0">'BE 13-02-07 14h36 Balco'!$M$9:$M$53</definedName>
    <definedName name="bkgd_ratio" localSheetId="0">'BE 13-02-07 14h36 Balco'!$L$9:$L$53</definedName>
    <definedName name="interror" localSheetId="0">'BE 13-02-07 14h36 Balco'!$G$9:$G$53</definedName>
    <definedName name="_xlnm.Print_Titles" localSheetId="0">'BE 13-02-07 14h36 Balco'!$6:$8</definedName>
    <definedName name="r_to_rstd" localSheetId="0">'BE 13-02-07 14h36 Balco'!$F$9:$F$1048576</definedName>
    <definedName name="ratio_err1" localSheetId="0">'BE 13-02-07 14h36 Balco'!$K$9:$K$53</definedName>
    <definedName name="std_" localSheetId="0">'BE 13-02-07 14h36 Balco'!$D$2</definedName>
    <definedName name="std_bkgd" localSheetId="0">'BE 13-02-07 14h36 Balco'!$D$3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3" i="1" l="1"/>
  <c r="O53" i="1"/>
  <c r="J53" i="1"/>
  <c r="N53" i="1"/>
  <c r="Q53" i="1"/>
  <c r="K52" i="1"/>
  <c r="O52" i="1"/>
  <c r="J52" i="1"/>
  <c r="N52" i="1"/>
  <c r="Q52" i="1"/>
  <c r="K51" i="1"/>
  <c r="O51" i="1"/>
  <c r="J51" i="1"/>
  <c r="N51" i="1"/>
  <c r="Q51" i="1"/>
  <c r="K50" i="1"/>
  <c r="O50" i="1"/>
  <c r="J50" i="1"/>
  <c r="N50" i="1"/>
  <c r="Q50" i="1"/>
  <c r="K49" i="1"/>
  <c r="O49" i="1"/>
  <c r="J49" i="1"/>
  <c r="N49" i="1"/>
  <c r="Q49" i="1"/>
  <c r="K48" i="1"/>
  <c r="O48" i="1"/>
  <c r="J48" i="1"/>
  <c r="N48" i="1"/>
  <c r="Q48" i="1"/>
  <c r="K47" i="1"/>
  <c r="O47" i="1"/>
  <c r="J47" i="1"/>
  <c r="N47" i="1"/>
  <c r="Q47" i="1"/>
  <c r="K46" i="1"/>
  <c r="O46" i="1"/>
  <c r="J46" i="1"/>
  <c r="N46" i="1"/>
  <c r="Q46" i="1"/>
  <c r="K45" i="1"/>
  <c r="O45" i="1"/>
  <c r="J45" i="1"/>
  <c r="N45" i="1"/>
  <c r="Q45" i="1"/>
  <c r="K44" i="1"/>
  <c r="O44" i="1"/>
  <c r="J44" i="1"/>
  <c r="N44" i="1"/>
  <c r="Q44" i="1"/>
  <c r="K43" i="1"/>
  <c r="O43" i="1"/>
  <c r="J43" i="1"/>
  <c r="N43" i="1"/>
  <c r="Q43" i="1"/>
  <c r="K42" i="1"/>
  <c r="O42" i="1"/>
  <c r="J42" i="1"/>
  <c r="N42" i="1"/>
  <c r="Q42" i="1"/>
  <c r="K41" i="1"/>
  <c r="O41" i="1"/>
  <c r="J41" i="1"/>
  <c r="N41" i="1"/>
  <c r="Q41" i="1"/>
  <c r="K40" i="1"/>
  <c r="O40" i="1"/>
  <c r="J40" i="1"/>
  <c r="N40" i="1"/>
  <c r="Q40" i="1"/>
  <c r="K39" i="1"/>
  <c r="O39" i="1"/>
  <c r="J39" i="1"/>
  <c r="N39" i="1"/>
  <c r="Q39" i="1"/>
  <c r="K38" i="1"/>
  <c r="O38" i="1"/>
  <c r="J38" i="1"/>
  <c r="N38" i="1"/>
  <c r="Q38" i="1"/>
  <c r="K37" i="1"/>
  <c r="O37" i="1"/>
  <c r="J37" i="1"/>
  <c r="N37" i="1"/>
  <c r="Q37" i="1"/>
  <c r="K36" i="1"/>
  <c r="O36" i="1"/>
  <c r="J36" i="1"/>
  <c r="N36" i="1"/>
  <c r="Q36" i="1"/>
  <c r="K35" i="1"/>
  <c r="O35" i="1"/>
  <c r="J35" i="1"/>
  <c r="N35" i="1"/>
  <c r="Q35" i="1"/>
  <c r="K34" i="1"/>
  <c r="O34" i="1"/>
  <c r="J34" i="1"/>
  <c r="N34" i="1"/>
  <c r="Q34" i="1"/>
  <c r="K33" i="1"/>
  <c r="O33" i="1"/>
  <c r="J33" i="1"/>
  <c r="N33" i="1"/>
  <c r="Q33" i="1"/>
  <c r="K32" i="1"/>
  <c r="O32" i="1"/>
  <c r="J32" i="1"/>
  <c r="N32" i="1"/>
  <c r="Q32" i="1"/>
  <c r="K31" i="1"/>
  <c r="O31" i="1"/>
  <c r="J31" i="1"/>
  <c r="N31" i="1"/>
  <c r="Q31" i="1"/>
  <c r="K30" i="1"/>
  <c r="O30" i="1"/>
  <c r="J30" i="1"/>
  <c r="N30" i="1"/>
  <c r="Q30" i="1"/>
  <c r="K29" i="1"/>
  <c r="O29" i="1"/>
  <c r="J29" i="1"/>
  <c r="N29" i="1"/>
  <c r="Q29" i="1"/>
  <c r="K28" i="1"/>
  <c r="O28" i="1"/>
  <c r="J28" i="1"/>
  <c r="N28" i="1"/>
  <c r="Q28" i="1"/>
  <c r="K27" i="1"/>
  <c r="O27" i="1"/>
  <c r="J27" i="1"/>
  <c r="N27" i="1"/>
  <c r="Q27" i="1"/>
  <c r="K26" i="1"/>
  <c r="O26" i="1"/>
  <c r="J26" i="1"/>
  <c r="N26" i="1"/>
  <c r="Q26" i="1"/>
  <c r="K25" i="1"/>
  <c r="O25" i="1"/>
  <c r="J25" i="1"/>
  <c r="N25" i="1"/>
  <c r="Q25" i="1"/>
  <c r="K24" i="1"/>
  <c r="O24" i="1"/>
  <c r="J24" i="1"/>
  <c r="N24" i="1"/>
  <c r="Q24" i="1"/>
  <c r="K23" i="1"/>
  <c r="O23" i="1"/>
  <c r="J23" i="1"/>
  <c r="N23" i="1"/>
  <c r="Q23" i="1"/>
  <c r="K22" i="1"/>
  <c r="O22" i="1"/>
  <c r="J22" i="1"/>
  <c r="N22" i="1"/>
  <c r="Q22" i="1"/>
  <c r="K21" i="1"/>
  <c r="O21" i="1"/>
  <c r="J21" i="1"/>
  <c r="N21" i="1"/>
  <c r="Q21" i="1"/>
  <c r="P21" i="1"/>
  <c r="K20" i="1"/>
  <c r="O20" i="1"/>
  <c r="J20" i="1"/>
  <c r="N20" i="1"/>
  <c r="Q20" i="1"/>
  <c r="P20" i="1"/>
  <c r="K19" i="1"/>
  <c r="O19" i="1"/>
  <c r="J19" i="1"/>
  <c r="N19" i="1"/>
  <c r="Q19" i="1"/>
  <c r="P19" i="1"/>
  <c r="K18" i="1"/>
  <c r="O18" i="1"/>
  <c r="J18" i="1"/>
  <c r="N18" i="1"/>
  <c r="Q18" i="1"/>
  <c r="P18" i="1"/>
  <c r="K17" i="1"/>
  <c r="O17" i="1"/>
  <c r="J17" i="1"/>
  <c r="N17" i="1"/>
  <c r="Q17" i="1"/>
  <c r="P17" i="1"/>
  <c r="K16" i="1"/>
  <c r="O16" i="1"/>
  <c r="J16" i="1"/>
  <c r="N16" i="1"/>
  <c r="Q16" i="1"/>
  <c r="P16" i="1"/>
  <c r="K15" i="1"/>
  <c r="O15" i="1"/>
  <c r="J15" i="1"/>
  <c r="N15" i="1"/>
  <c r="Q15" i="1"/>
  <c r="P15" i="1"/>
  <c r="K14" i="1"/>
  <c r="O14" i="1"/>
  <c r="J14" i="1"/>
  <c r="N14" i="1"/>
  <c r="Q14" i="1"/>
  <c r="P14" i="1"/>
  <c r="K13" i="1"/>
  <c r="O13" i="1"/>
  <c r="J13" i="1"/>
  <c r="N13" i="1"/>
  <c r="Q13" i="1"/>
  <c r="P13" i="1"/>
  <c r="K12" i="1"/>
  <c r="O12" i="1"/>
  <c r="J12" i="1"/>
  <c r="N12" i="1"/>
  <c r="Q12" i="1"/>
  <c r="P12" i="1"/>
  <c r="K11" i="1"/>
  <c r="O11" i="1"/>
  <c r="J11" i="1"/>
  <c r="N11" i="1"/>
  <c r="Q11" i="1"/>
  <c r="P11" i="1"/>
  <c r="K10" i="1"/>
  <c r="O10" i="1"/>
  <c r="J10" i="1"/>
  <c r="N10" i="1"/>
  <c r="Q10" i="1"/>
  <c r="P10" i="1"/>
  <c r="K9" i="1"/>
  <c r="O9" i="1"/>
  <c r="J9" i="1"/>
  <c r="N9" i="1"/>
  <c r="Q9" i="1"/>
  <c r="P9" i="1"/>
</calcChain>
</file>

<file path=xl/sharedStrings.xml><?xml version="1.0" encoding="utf-8"?>
<sst xmlns="http://schemas.openxmlformats.org/spreadsheetml/2006/main" count="301" uniqueCount="112">
  <si>
    <t>Standard used for normalization:</t>
  </si>
  <si>
    <t>07KNSTD3110</t>
  </si>
  <si>
    <t>10/9 ratio for standard =</t>
  </si>
  <si>
    <t>Carrier background for stds=</t>
  </si>
  <si>
    <t>Boron correction factor =</t>
  </si>
  <si>
    <t>(5±0.9)x10^-5</t>
  </si>
  <si>
    <t xml:space="preserve">     10Be/9Be RATIO</t>
  </si>
  <si>
    <t xml:space="preserve">  10Be/9Be RATIO</t>
  </si>
  <si>
    <t>( CORRECTED FOR BORON)</t>
  </si>
  <si>
    <t xml:space="preserve">   (SAMPLE BKGD)</t>
  </si>
  <si>
    <t xml:space="preserve">    (CORR. FOR BKGDS)</t>
  </si>
  <si>
    <t>DATE</t>
  </si>
  <si>
    <t>SAMPLE NAME</t>
  </si>
  <si>
    <t>CAMS #</t>
  </si>
  <si>
    <t>runs</t>
  </si>
  <si>
    <t>r_to_rstd</t>
  </si>
  <si>
    <t>interror</t>
  </si>
  <si>
    <t>exterror</t>
  </si>
  <si>
    <t>Truefrac</t>
  </si>
  <si>
    <t>BE_ratio1</t>
  </si>
  <si>
    <t>ratio_err1</t>
  </si>
  <si>
    <t>bkgd_ratio</t>
  </si>
  <si>
    <t>bkgd_error</t>
  </si>
  <si>
    <t>RATIO</t>
  </si>
  <si>
    <t>ERROR</t>
  </si>
  <si>
    <t>STANDARD</t>
  </si>
  <si>
    <t>KNSTD3110</t>
  </si>
  <si>
    <t>BE34758</t>
  </si>
  <si>
    <t>BE34759</t>
  </si>
  <si>
    <t>BE34760</t>
  </si>
  <si>
    <t>BE34761</t>
  </si>
  <si>
    <t>BE34762</t>
  </si>
  <si>
    <t>BE34763</t>
  </si>
  <si>
    <t>BE34764</t>
  </si>
  <si>
    <t>KNSTD549</t>
  </si>
  <si>
    <t>BE34742</t>
  </si>
  <si>
    <t>BE34743</t>
  </si>
  <si>
    <t>KNSTD 1032</t>
  </si>
  <si>
    <t>BE34750</t>
  </si>
  <si>
    <t>BE34751</t>
  </si>
  <si>
    <t>KNSTD 9422</t>
  </si>
  <si>
    <t>BE34790</t>
  </si>
  <si>
    <t>BE34791</t>
  </si>
  <si>
    <t>Balco</t>
  </si>
  <si>
    <t>10-MPS-006-COU</t>
  </si>
  <si>
    <t>BE34708</t>
  </si>
  <si>
    <t>10-MPS-008-NNS</t>
  </si>
  <si>
    <t>BE34709</t>
  </si>
  <si>
    <t>10-MPS-011-NNS</t>
  </si>
  <si>
    <t>BE34710</t>
  </si>
  <si>
    <t>10-MPS-015-CSP</t>
  </si>
  <si>
    <t>BE34711</t>
  </si>
  <si>
    <t>10-MPS-019-CSP</t>
  </si>
  <si>
    <t>BE34712</t>
  </si>
  <si>
    <t>10-MPS-024-CSP</t>
  </si>
  <si>
    <t>BE34713</t>
  </si>
  <si>
    <t>10-MPS-027-CSP</t>
  </si>
  <si>
    <t>BE34714</t>
  </si>
  <si>
    <t>10-MPS-035-CSP</t>
  </si>
  <si>
    <t>BE34715</t>
  </si>
  <si>
    <t>10-MPS-037-NNS</t>
  </si>
  <si>
    <t>BE34716</t>
  </si>
  <si>
    <t>GB-BLK-20130130A</t>
  </si>
  <si>
    <t>BE34717</t>
  </si>
  <si>
    <t>10-MPS-038-NNS</t>
  </si>
  <si>
    <t>BE34718</t>
  </si>
  <si>
    <t>10-MPS-040-NNS</t>
  </si>
  <si>
    <t>BE34719</t>
  </si>
  <si>
    <t>10-MPS-043-NNS</t>
  </si>
  <si>
    <t>BE34720</t>
  </si>
  <si>
    <t>10-MPS-046-NNS</t>
  </si>
  <si>
    <t>BE34721</t>
  </si>
  <si>
    <t>10-MPS-073-CRK</t>
  </si>
  <si>
    <t>BE34722</t>
  </si>
  <si>
    <t>10-MPS-077-CRK</t>
  </si>
  <si>
    <t>BE34723</t>
  </si>
  <si>
    <t>GB-BLK-20130130B</t>
  </si>
  <si>
    <t>BE34724</t>
  </si>
  <si>
    <t>10-MPS-012-NNS</t>
  </si>
  <si>
    <t>BE34725</t>
  </si>
  <si>
    <t>10-MPS-031-CSP</t>
  </si>
  <si>
    <t>BE34726</t>
  </si>
  <si>
    <t>10-MPS-075-CRK</t>
  </si>
  <si>
    <t>BE34727</t>
  </si>
  <si>
    <t>10-MPS-090-CRK</t>
  </si>
  <si>
    <t>BE34728</t>
  </si>
  <si>
    <t>10-MPS-095-CRK</t>
  </si>
  <si>
    <t>BE34729</t>
  </si>
  <si>
    <t>10-MPS-099-CRK</t>
  </si>
  <si>
    <t>BE34730</t>
  </si>
  <si>
    <t>10-MPS-120-IBR</t>
  </si>
  <si>
    <t>BE34731</t>
  </si>
  <si>
    <t>10-MPS-123-HBS</t>
  </si>
  <si>
    <t>BE34732</t>
  </si>
  <si>
    <t>GB-BLK-20130130C</t>
  </si>
  <si>
    <t>BE34733</t>
  </si>
  <si>
    <t>10-MPS-124-LNK</t>
  </si>
  <si>
    <t>BE34734</t>
  </si>
  <si>
    <t>10-MPS-126-LNK</t>
  </si>
  <si>
    <t>BE34735</t>
  </si>
  <si>
    <t>10-MPS-128-LNK</t>
  </si>
  <si>
    <t>BE34736</t>
  </si>
  <si>
    <t>10-MPS-129-LNK</t>
  </si>
  <si>
    <t>BE34737</t>
  </si>
  <si>
    <t>GB-CB-20130205A</t>
  </si>
  <si>
    <t>BE34738</t>
  </si>
  <si>
    <t>GB-CB-20130205B</t>
  </si>
  <si>
    <t>BE34739</t>
  </si>
  <si>
    <t xml:space="preserve">Sample </t>
  </si>
  <si>
    <t>ID</t>
  </si>
  <si>
    <t>Current (microA)</t>
  </si>
  <si>
    <t>BE34765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</si>
</sst>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E-00"/>
    <numFmt numFmtId="166" formatCode="0.0E-00"/>
    <numFmt numFmtId="167" formatCode="0.000E+00"/>
    <numFmt numFmtId="168" formatCode="#.###E-##"/>
    <numFmt numFmtId="169" formatCode="#.#####E-##"/>
    <numFmt numFmtId="170" formatCode="yyyy\.mm\.dd"/>
    <numFmt numFmtId="171" formatCode="d\ mmmm\ yyyy"/>
    <numFmt numFmtId="172" formatCode="0.0%"/>
    <numFmt numFmtId="173" formatCode="0.0"/>
  </numFmts>
  <fonts count="7" x14ac:knownFonts="1">
    <font>
      <sz val="10"/>
      <name val="Verdana"/>
    </font>
    <font>
      <sz val="9"/>
      <name val="Geneva"/>
      <family val="2"/>
    </font>
    <font>
      <sz val="10"/>
      <name val="Verdana"/>
    </font>
    <font>
      <b/>
      <sz val="10"/>
      <name val="Verdana"/>
    </font>
    <font>
      <b/>
      <sz val="9"/>
      <name val="Geneva"/>
    </font>
    <font>
      <b/>
      <sz val="9"/>
      <color rgb="FFFF0000"/>
      <name val="Geneva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2" applyFont="1" applyFill="1"/>
    <xf numFmtId="0" fontId="1" fillId="0" borderId="0" xfId="2" applyFont="1" applyFill="1" applyAlignment="1"/>
    <xf numFmtId="0" fontId="1" fillId="0" borderId="0" xfId="2" applyFont="1" applyFill="1" applyAlignment="1">
      <alignment horizontal="left"/>
    </xf>
    <xf numFmtId="0" fontId="1" fillId="0" borderId="0" xfId="2" applyFont="1" applyFill="1" applyAlignment="1">
      <alignment horizontal="center"/>
    </xf>
    <xf numFmtId="0" fontId="3" fillId="0" borderId="0" xfId="0" applyFont="1" applyFill="1"/>
    <xf numFmtId="164" fontId="4" fillId="0" borderId="0" xfId="2" applyNumberFormat="1" applyFont="1" applyFill="1" applyAlignment="1">
      <alignment horizontal="center"/>
    </xf>
    <xf numFmtId="165" fontId="1" fillId="0" borderId="0" xfId="2" applyNumberFormat="1" applyFont="1" applyFill="1"/>
    <xf numFmtId="166" fontId="1" fillId="0" borderId="0" xfId="2" applyNumberFormat="1" applyFont="1" applyFill="1"/>
    <xf numFmtId="11" fontId="1" fillId="0" borderId="0" xfId="2" applyNumberFormat="1" applyFont="1" applyFill="1" applyAlignment="1">
      <alignment horizontal="center"/>
    </xf>
    <xf numFmtId="2" fontId="1" fillId="0" borderId="0" xfId="2" applyNumberFormat="1" applyFont="1" applyFill="1" applyAlignment="1">
      <alignment horizontal="center"/>
    </xf>
    <xf numFmtId="167" fontId="1" fillId="0" borderId="0" xfId="2" applyNumberFormat="1" applyFont="1" applyFill="1"/>
    <xf numFmtId="168" fontId="1" fillId="0" borderId="0" xfId="2" applyNumberFormat="1" applyFont="1" applyFill="1" applyAlignment="1">
      <alignment horizontal="left"/>
    </xf>
    <xf numFmtId="169" fontId="1" fillId="0" borderId="0" xfId="2" applyNumberFormat="1" applyFont="1" applyFill="1" applyAlignment="1">
      <alignment horizontal="center"/>
    </xf>
    <xf numFmtId="0" fontId="5" fillId="0" borderId="0" xfId="2" applyFont="1" applyFill="1"/>
    <xf numFmtId="164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5" fontId="1" fillId="0" borderId="0" xfId="2" applyNumberFormat="1" applyFont="1" applyFill="1" applyAlignment="1">
      <alignment horizontal="left"/>
    </xf>
    <xf numFmtId="11" fontId="1" fillId="0" borderId="0" xfId="2" applyNumberFormat="1" applyFont="1" applyFill="1" applyAlignment="1">
      <alignment horizontal="left"/>
    </xf>
    <xf numFmtId="170" fontId="1" fillId="0" borderId="0" xfId="2" applyNumberFormat="1" applyFont="1" applyFill="1" applyBorder="1" applyAlignment="1">
      <alignment horizontal="center"/>
    </xf>
    <xf numFmtId="171" fontId="1" fillId="0" borderId="0" xfId="2" applyNumberFormat="1" applyFont="1" applyFill="1" applyBorder="1" applyAlignment="1">
      <alignment horizontal="center"/>
    </xf>
    <xf numFmtId="167" fontId="1" fillId="0" borderId="0" xfId="2" applyNumberFormat="1" applyFont="1" applyFill="1" applyAlignment="1">
      <alignment horizontal="center"/>
    </xf>
    <xf numFmtId="172" fontId="1" fillId="0" borderId="0" xfId="1" applyNumberFormat="1" applyFont="1" applyFill="1"/>
    <xf numFmtId="173" fontId="1" fillId="0" borderId="0" xfId="0" applyNumberFormat="1" applyFont="1" applyFill="1" applyAlignment="1">
      <alignment horizontal="center"/>
    </xf>
    <xf numFmtId="172" fontId="2" fillId="0" borderId="0" xfId="3" applyNumberFormat="1" applyFont="1" applyFill="1" applyAlignment="1">
      <alignment horizontal="center"/>
    </xf>
    <xf numFmtId="172" fontId="1" fillId="0" borderId="0" xfId="2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73" fontId="6" fillId="0" borderId="0" xfId="0" applyNumberFormat="1" applyFont="1"/>
    <xf numFmtId="11" fontId="0" fillId="0" borderId="0" xfId="0" applyNumberFormat="1"/>
    <xf numFmtId="0" fontId="4" fillId="0" borderId="0" xfId="2" applyFont="1" applyFill="1" applyAlignment="1">
      <alignment horizontal="center"/>
    </xf>
    <xf numFmtId="173" fontId="0" fillId="0" borderId="0" xfId="0" applyNumberFormat="1"/>
  </cellXfs>
  <cellStyles count="8">
    <cellStyle name="Milliers [0]_BE 09.12.03 11h48 RATIOS" xfId="4"/>
    <cellStyle name="Milliers_BE 09.12.03 11h48 RATIOS" xfId="5"/>
    <cellStyle name="Monétaire [0]_BE 09.12.03 11h48 RATIOS" xfId="6"/>
    <cellStyle name="Monétaire_BE 09.12.03 11h48 RATIOS" xfId="7"/>
    <cellStyle name="Normal" xfId="0" builtinId="0"/>
    <cellStyle name="Normal_BE 08.07.31 16h11 Ratios" xfId="2"/>
    <cellStyle name="Normal_BE 09.12.04 23h48 RATIOS_DHR" xfId="3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103"/>
  <sheetViews>
    <sheetView tabSelected="1" topLeftCell="A50" workbookViewId="0">
      <selection activeCell="A89" sqref="A89:XFD98"/>
    </sheetView>
  </sheetViews>
  <sheetFormatPr baseColWidth="10" defaultColWidth="4.42578125" defaultRowHeight="13" outlineLevelCol="1" x14ac:dyDescent="0"/>
  <cols>
    <col min="1" max="1" width="15.42578125" style="1" customWidth="1" outlineLevel="1"/>
    <col min="2" max="2" width="16.28515625" style="4" customWidth="1"/>
    <col min="3" max="3" width="17.42578125" style="3" customWidth="1"/>
    <col min="4" max="4" width="8" style="4" bestFit="1" customWidth="1"/>
    <col min="5" max="5" width="12" style="4" bestFit="1" customWidth="1"/>
    <col min="6" max="6" width="10.140625" style="1" bestFit="1" customWidth="1" outlineLevel="1"/>
    <col min="7" max="7" width="10.42578125" style="1" customWidth="1" outlineLevel="1"/>
    <col min="8" max="8" width="10.140625" style="1" bestFit="1" customWidth="1" outlineLevel="1"/>
    <col min="9" max="9" width="10.140625" style="15" bestFit="1" customWidth="1"/>
    <col min="10" max="10" width="11.5703125" style="7" customWidth="1"/>
    <col min="11" max="11" width="8" style="8" bestFit="1" customWidth="1"/>
    <col min="12" max="12" width="11.140625" style="9" customWidth="1"/>
    <col min="13" max="13" width="7.5703125" style="9" bestFit="1" customWidth="1"/>
    <col min="14" max="14" width="12.28515625" style="7" customWidth="1"/>
    <col min="15" max="15" width="8" style="8" bestFit="1" customWidth="1"/>
    <col min="16" max="16" width="7.42578125" style="4" customWidth="1"/>
    <col min="17" max="17" width="7.140625" style="1" customWidth="1"/>
    <col min="18" max="18" width="10.5703125" style="1" bestFit="1" customWidth="1" outlineLevel="1"/>
    <col min="19" max="19" width="4.42578125" style="10" outlineLevel="1"/>
    <col min="20" max="20" width="8.85546875" style="1" bestFit="1" customWidth="1" outlineLevel="1"/>
    <col min="21" max="21" width="2" style="11" customWidth="1"/>
    <col min="22" max="22" width="12.42578125" style="11" bestFit="1" customWidth="1"/>
    <col min="23" max="23" width="10.5703125" style="1" bestFit="1" customWidth="1"/>
    <col min="24" max="24" width="4.42578125" style="1"/>
    <col min="25" max="25" width="7.85546875" style="1" bestFit="1" customWidth="1"/>
    <col min="26" max="16384" width="4.42578125" style="1"/>
  </cols>
  <sheetData>
    <row r="1" spans="1:23">
      <c r="B1" s="2" t="s">
        <v>0</v>
      </c>
      <c r="E1" s="4" t="s">
        <v>1</v>
      </c>
      <c r="G1" s="5"/>
      <c r="I1" s="6"/>
    </row>
    <row r="2" spans="1:23">
      <c r="B2" s="2" t="s">
        <v>2</v>
      </c>
      <c r="C2" s="12"/>
      <c r="D2" s="13">
        <v>2.8500000000000002E-12</v>
      </c>
      <c r="I2" s="6"/>
    </row>
    <row r="3" spans="1:23">
      <c r="B3" s="2" t="s">
        <v>3</v>
      </c>
      <c r="C3" s="12"/>
      <c r="D3" s="13"/>
      <c r="G3" s="14"/>
    </row>
    <row r="4" spans="1:23">
      <c r="B4" s="2" t="s">
        <v>4</v>
      </c>
      <c r="C4" s="12"/>
      <c r="D4" s="16" t="s">
        <v>5</v>
      </c>
      <c r="E4" s="17"/>
      <c r="F4" s="18"/>
    </row>
    <row r="5" spans="1:23">
      <c r="B5" s="2"/>
      <c r="C5" s="12"/>
    </row>
    <row r="6" spans="1:23">
      <c r="J6" s="19" t="s">
        <v>6</v>
      </c>
      <c r="L6" s="20" t="s">
        <v>7</v>
      </c>
      <c r="N6" s="7" t="s">
        <v>7</v>
      </c>
    </row>
    <row r="7" spans="1:23">
      <c r="J7" s="19" t="s">
        <v>8</v>
      </c>
      <c r="L7" s="20" t="s">
        <v>9</v>
      </c>
      <c r="N7" s="7" t="s">
        <v>10</v>
      </c>
    </row>
    <row r="8" spans="1:23">
      <c r="B8" s="21" t="s">
        <v>11</v>
      </c>
      <c r="C8" s="3" t="s">
        <v>12</v>
      </c>
      <c r="D8" s="4" t="s">
        <v>13</v>
      </c>
      <c r="E8" s="4" t="s">
        <v>14</v>
      </c>
      <c r="F8" s="1" t="s">
        <v>15</v>
      </c>
      <c r="G8" s="1" t="s">
        <v>16</v>
      </c>
      <c r="H8" s="1" t="s">
        <v>17</v>
      </c>
      <c r="I8" s="15" t="s">
        <v>18</v>
      </c>
      <c r="J8" s="7" t="s">
        <v>19</v>
      </c>
      <c r="K8" s="8" t="s">
        <v>20</v>
      </c>
      <c r="L8" s="9" t="s">
        <v>21</v>
      </c>
      <c r="M8" s="9" t="s">
        <v>22</v>
      </c>
      <c r="N8" s="7" t="s">
        <v>23</v>
      </c>
      <c r="O8" s="8" t="s">
        <v>24</v>
      </c>
    </row>
    <row r="9" spans="1:23">
      <c r="A9" s="18" t="s">
        <v>25</v>
      </c>
      <c r="B9" s="22">
        <v>41312</v>
      </c>
      <c r="C9" t="s">
        <v>26</v>
      </c>
      <c r="D9" t="s">
        <v>27</v>
      </c>
      <c r="E9">
        <v>16</v>
      </c>
      <c r="F9">
        <v>1.0068429999999999</v>
      </c>
      <c r="G9">
        <v>3.9167999999999998E-3</v>
      </c>
      <c r="H9">
        <v>4.1187000000000003E-3</v>
      </c>
      <c r="I9">
        <v>0.99993330000000002</v>
      </c>
      <c r="J9" s="23">
        <f t="shared" ref="J9:J38" si="0">r_to_rstd*(std_+std_bkgd)</f>
        <v>2.8695025500000001E-12</v>
      </c>
      <c r="K9" s="23">
        <f t="shared" ref="K9:K16" si="1">std_*MAX(G9,H9)</f>
        <v>1.1738295000000002E-14</v>
      </c>
      <c r="N9" s="23">
        <f>(BE_ratio1-bkgd_ratio)</f>
        <v>2.8695025500000001E-12</v>
      </c>
      <c r="O9" s="23">
        <f t="shared" ref="O9:O37" si="2">SQRT(ratio_err1^2+bkgd_error^2)</f>
        <v>1.1738295000000002E-14</v>
      </c>
      <c r="P9" s="15">
        <f t="shared" ref="P9:P15" si="3">N9*1000000000000000/(2850)</f>
        <v>1.0068430000000002</v>
      </c>
      <c r="Q9" s="24">
        <f t="shared" ref="Q9:Q16" si="4">O9/N9</f>
        <v>4.0907072900144316E-3</v>
      </c>
      <c r="R9" s="1" t="s">
        <v>1</v>
      </c>
      <c r="T9" s="25"/>
      <c r="V9" s="26"/>
      <c r="W9" s="27"/>
    </row>
    <row r="10" spans="1:23">
      <c r="A10" s="18" t="s">
        <v>25</v>
      </c>
      <c r="B10" s="22">
        <v>41312</v>
      </c>
      <c r="C10" t="s">
        <v>26</v>
      </c>
      <c r="D10" t="s">
        <v>28</v>
      </c>
      <c r="E10">
        <v>16</v>
      </c>
      <c r="F10">
        <v>0.99396799999999996</v>
      </c>
      <c r="G10">
        <v>3.8644999999999999E-3</v>
      </c>
      <c r="H10">
        <v>5.0153000000000003E-3</v>
      </c>
      <c r="I10">
        <v>0.99993810000000005</v>
      </c>
      <c r="J10" s="23">
        <f t="shared" si="0"/>
        <v>2.8328088E-12</v>
      </c>
      <c r="K10" s="23">
        <f t="shared" si="1"/>
        <v>1.4293605000000002E-14</v>
      </c>
      <c r="N10" s="23">
        <f t="shared" ref="N10:N37" si="5">(BE_ratio1-bkgd_ratio)</f>
        <v>2.8328088E-12</v>
      </c>
      <c r="O10" s="23">
        <f t="shared" si="2"/>
        <v>1.4293605000000002E-14</v>
      </c>
      <c r="P10" s="15">
        <f t="shared" si="3"/>
        <v>0.99396800000000007</v>
      </c>
      <c r="Q10" s="24">
        <f t="shared" si="4"/>
        <v>5.0457358788210498E-3</v>
      </c>
      <c r="R10" s="1" t="s">
        <v>1</v>
      </c>
      <c r="T10" s="25"/>
      <c r="V10" s="26"/>
      <c r="W10" s="27"/>
    </row>
    <row r="11" spans="1:23">
      <c r="A11" s="18" t="s">
        <v>25</v>
      </c>
      <c r="B11" s="22">
        <v>41312</v>
      </c>
      <c r="C11" t="s">
        <v>26</v>
      </c>
      <c r="D11" t="s">
        <v>29</v>
      </c>
      <c r="E11">
        <v>15</v>
      </c>
      <c r="F11">
        <v>1.001058</v>
      </c>
      <c r="G11">
        <v>4.0117E-3</v>
      </c>
      <c r="H11">
        <v>3.7096E-3</v>
      </c>
      <c r="I11">
        <v>0.9999401</v>
      </c>
      <c r="J11" s="23">
        <f t="shared" si="0"/>
        <v>2.8530153E-12</v>
      </c>
      <c r="K11" s="23">
        <f t="shared" si="1"/>
        <v>1.1433345E-14</v>
      </c>
      <c r="N11" s="23">
        <f t="shared" si="5"/>
        <v>2.8530153E-12</v>
      </c>
      <c r="O11" s="23">
        <f t="shared" si="2"/>
        <v>1.1433345E-14</v>
      </c>
      <c r="P11" s="15">
        <f t="shared" si="3"/>
        <v>1.001058</v>
      </c>
      <c r="Q11" s="24">
        <f t="shared" si="4"/>
        <v>4.0074601072065752E-3</v>
      </c>
      <c r="R11" s="1" t="s">
        <v>1</v>
      </c>
      <c r="T11" s="25"/>
      <c r="V11" s="26"/>
      <c r="W11" s="27"/>
    </row>
    <row r="12" spans="1:23">
      <c r="A12" s="18" t="s">
        <v>25</v>
      </c>
      <c r="B12" s="22">
        <v>41312</v>
      </c>
      <c r="C12" t="s">
        <v>26</v>
      </c>
      <c r="D12" t="s">
        <v>30</v>
      </c>
      <c r="E12">
        <v>12</v>
      </c>
      <c r="F12">
        <v>0.99964819999999999</v>
      </c>
      <c r="G12">
        <v>4.4478E-3</v>
      </c>
      <c r="H12">
        <v>4.6439999999999997E-3</v>
      </c>
      <c r="I12">
        <v>0.99991399999999997</v>
      </c>
      <c r="J12" s="23">
        <f t="shared" si="0"/>
        <v>2.8489973700000003E-12</v>
      </c>
      <c r="K12" s="23">
        <f t="shared" si="1"/>
        <v>1.32354E-14</v>
      </c>
      <c r="N12" s="23">
        <f t="shared" si="5"/>
        <v>2.8489973700000003E-12</v>
      </c>
      <c r="O12" s="23">
        <f t="shared" si="2"/>
        <v>1.32354E-14</v>
      </c>
      <c r="P12" s="15">
        <f t="shared" si="3"/>
        <v>0.99964820000000021</v>
      </c>
      <c r="Q12" s="24">
        <f t="shared" si="4"/>
        <v>4.6456343341587563E-3</v>
      </c>
      <c r="R12" s="1" t="s">
        <v>1</v>
      </c>
      <c r="T12" s="25"/>
      <c r="V12" s="26"/>
      <c r="W12" s="27"/>
    </row>
    <row r="13" spans="1:23">
      <c r="A13" s="18" t="s">
        <v>25</v>
      </c>
      <c r="B13" s="22">
        <v>41312</v>
      </c>
      <c r="C13" t="s">
        <v>26</v>
      </c>
      <c r="D13" t="s">
        <v>31</v>
      </c>
      <c r="E13">
        <v>12</v>
      </c>
      <c r="F13">
        <v>1.0007170000000001</v>
      </c>
      <c r="G13">
        <v>4.5239E-3</v>
      </c>
      <c r="H13">
        <v>4.0289999999999996E-3</v>
      </c>
      <c r="I13">
        <v>0.99994070000000002</v>
      </c>
      <c r="J13" s="23">
        <f t="shared" si="0"/>
        <v>2.8520434500000004E-12</v>
      </c>
      <c r="K13" s="23">
        <f t="shared" si="1"/>
        <v>1.2893115E-14</v>
      </c>
      <c r="N13" s="23">
        <f t="shared" si="5"/>
        <v>2.8520434500000004E-12</v>
      </c>
      <c r="O13" s="23">
        <f t="shared" si="2"/>
        <v>1.2893115E-14</v>
      </c>
      <c r="P13" s="15">
        <f t="shared" si="3"/>
        <v>1.0007170000000003</v>
      </c>
      <c r="Q13" s="24">
        <f t="shared" si="4"/>
        <v>4.5206586877209031E-3</v>
      </c>
      <c r="R13" s="1" t="s">
        <v>1</v>
      </c>
      <c r="T13" s="25"/>
      <c r="V13" s="26"/>
      <c r="W13" s="27"/>
    </row>
    <row r="14" spans="1:23">
      <c r="A14" s="18" t="s">
        <v>25</v>
      </c>
      <c r="B14" s="22">
        <v>41312</v>
      </c>
      <c r="C14" t="s">
        <v>26</v>
      </c>
      <c r="D14" t="s">
        <v>32</v>
      </c>
      <c r="E14">
        <v>16</v>
      </c>
      <c r="F14">
        <v>0.99519009999999997</v>
      </c>
      <c r="G14">
        <v>3.8639999999999998E-3</v>
      </c>
      <c r="H14">
        <v>3.3793E-3</v>
      </c>
      <c r="I14">
        <v>0.9999325</v>
      </c>
      <c r="J14" s="23">
        <f t="shared" si="0"/>
        <v>2.8362917850000001E-12</v>
      </c>
      <c r="K14" s="23">
        <f t="shared" si="1"/>
        <v>1.10124E-14</v>
      </c>
      <c r="N14" s="23">
        <f t="shared" si="5"/>
        <v>2.8362917850000001E-12</v>
      </c>
      <c r="O14" s="23">
        <f t="shared" si="2"/>
        <v>1.10124E-14</v>
      </c>
      <c r="P14" s="15">
        <f t="shared" si="3"/>
        <v>0.99519010000000008</v>
      </c>
      <c r="Q14" s="24">
        <f t="shared" si="4"/>
        <v>3.8826752798284468E-3</v>
      </c>
      <c r="R14" s="1" t="s">
        <v>1</v>
      </c>
      <c r="T14" s="25"/>
      <c r="V14" s="26"/>
      <c r="W14" s="27"/>
    </row>
    <row r="15" spans="1:23">
      <c r="A15" s="18" t="s">
        <v>25</v>
      </c>
      <c r="B15" s="22">
        <v>41312</v>
      </c>
      <c r="C15" t="s">
        <v>26</v>
      </c>
      <c r="D15" t="s">
        <v>33</v>
      </c>
      <c r="E15">
        <v>8</v>
      </c>
      <c r="F15">
        <v>1.0002800000000001</v>
      </c>
      <c r="G15">
        <v>5.4272000000000001E-3</v>
      </c>
      <c r="H15">
        <v>6.9477999999999996E-3</v>
      </c>
      <c r="I15">
        <v>0.99994000000000005</v>
      </c>
      <c r="J15" s="23">
        <f t="shared" si="0"/>
        <v>2.8507980000000004E-12</v>
      </c>
      <c r="K15" s="23">
        <f t="shared" si="1"/>
        <v>1.9801230000000001E-14</v>
      </c>
      <c r="N15" s="23">
        <f t="shared" si="5"/>
        <v>2.8507980000000004E-12</v>
      </c>
      <c r="O15" s="23">
        <f t="shared" si="2"/>
        <v>1.9801230000000001E-14</v>
      </c>
      <c r="P15" s="15">
        <f t="shared" si="3"/>
        <v>1.0002800000000001</v>
      </c>
      <c r="Q15" s="24">
        <f t="shared" si="4"/>
        <v>6.945855160555044E-3</v>
      </c>
      <c r="R15" s="1" t="s">
        <v>1</v>
      </c>
      <c r="T15" s="25"/>
      <c r="V15" s="26"/>
      <c r="W15" s="27"/>
    </row>
    <row r="16" spans="1:23">
      <c r="A16" s="18" t="s">
        <v>25</v>
      </c>
      <c r="B16" s="22">
        <v>41312</v>
      </c>
      <c r="C16" t="s">
        <v>34</v>
      </c>
      <c r="D16" t="s">
        <v>35</v>
      </c>
      <c r="E16">
        <v>10</v>
      </c>
      <c r="F16">
        <v>0.1856198</v>
      </c>
      <c r="G16">
        <v>1.3707000000000001E-3</v>
      </c>
      <c r="H16">
        <v>9.3709999999999996E-4</v>
      </c>
      <c r="I16">
        <v>0.99989870000000003</v>
      </c>
      <c r="J16" s="23">
        <f t="shared" si="0"/>
        <v>5.2901643E-13</v>
      </c>
      <c r="K16" s="23">
        <f t="shared" si="1"/>
        <v>3.9064950000000008E-15</v>
      </c>
      <c r="N16" s="23">
        <f t="shared" si="5"/>
        <v>5.2901643E-13</v>
      </c>
      <c r="O16" s="23">
        <f t="shared" si="2"/>
        <v>3.9064950000000008E-15</v>
      </c>
      <c r="P16" s="15">
        <f t="shared" ref="P16:P17" si="6">N16*1000000000000000/(535)</f>
        <v>0.98881575700934587</v>
      </c>
      <c r="Q16" s="24">
        <f t="shared" si="4"/>
        <v>7.3844492882763598E-3</v>
      </c>
      <c r="R16" s="1" t="s">
        <v>1</v>
      </c>
      <c r="T16" s="25"/>
      <c r="V16" s="26"/>
      <c r="W16" s="27"/>
    </row>
    <row r="17" spans="1:23">
      <c r="A17" s="18" t="s">
        <v>25</v>
      </c>
      <c r="B17" s="22">
        <v>41312</v>
      </c>
      <c r="C17" t="s">
        <v>34</v>
      </c>
      <c r="D17" t="s">
        <v>36</v>
      </c>
      <c r="E17">
        <v>9</v>
      </c>
      <c r="F17">
        <v>0.18542320000000001</v>
      </c>
      <c r="G17">
        <v>1.4365000000000001E-3</v>
      </c>
      <c r="H17">
        <v>1.2298999999999999E-3</v>
      </c>
      <c r="I17">
        <v>0.9998956</v>
      </c>
      <c r="J17" s="23">
        <f t="shared" si="0"/>
        <v>5.2845612000000009E-13</v>
      </c>
      <c r="K17" s="23">
        <f>std_*MAX(G17,H17)</f>
        <v>4.0940250000000001E-15</v>
      </c>
      <c r="N17" s="23">
        <f t="shared" si="5"/>
        <v>5.2845612000000009E-13</v>
      </c>
      <c r="O17" s="23">
        <f t="shared" si="2"/>
        <v>4.0940250000000001E-15</v>
      </c>
      <c r="P17" s="15">
        <f t="shared" si="6"/>
        <v>0.98776844859813095</v>
      </c>
      <c r="Q17" s="24">
        <f>O17/N17</f>
        <v>7.7471427523632414E-3</v>
      </c>
      <c r="R17" s="1" t="s">
        <v>1</v>
      </c>
      <c r="T17" s="25"/>
      <c r="V17" s="26"/>
      <c r="W17" s="27"/>
    </row>
    <row r="18" spans="1:23">
      <c r="A18" s="18" t="s">
        <v>25</v>
      </c>
      <c r="B18" s="22">
        <v>41312</v>
      </c>
      <c r="C18" t="s">
        <v>37</v>
      </c>
      <c r="D18" t="s">
        <v>38</v>
      </c>
      <c r="E18">
        <v>8</v>
      </c>
      <c r="F18">
        <v>0.34327849999999999</v>
      </c>
      <c r="G18">
        <v>2.3701999999999998E-3</v>
      </c>
      <c r="H18">
        <v>2.8614000000000001E-3</v>
      </c>
      <c r="I18">
        <v>0.99991010000000002</v>
      </c>
      <c r="J18" s="23">
        <f t="shared" si="0"/>
        <v>9.7834372499999998E-13</v>
      </c>
      <c r="K18" s="23">
        <f t="shared" ref="K18:K37" si="7">std_*MAX(G18,H18)</f>
        <v>8.1549900000000012E-15</v>
      </c>
      <c r="N18" s="23">
        <f t="shared" si="5"/>
        <v>9.7834372499999998E-13</v>
      </c>
      <c r="O18" s="23">
        <f t="shared" si="2"/>
        <v>8.1549900000000012E-15</v>
      </c>
      <c r="P18" s="15">
        <f>N18*1000000000000000/(972)</f>
        <v>1.0065264660493827</v>
      </c>
      <c r="Q18" s="24">
        <f t="shared" ref="Q18:Q37" si="8">O18/N18</f>
        <v>8.3355060104259391E-3</v>
      </c>
      <c r="R18" s="1" t="s">
        <v>1</v>
      </c>
      <c r="T18" s="25"/>
      <c r="V18" s="26"/>
      <c r="W18" s="27"/>
    </row>
    <row r="19" spans="1:23">
      <c r="A19" s="18" t="s">
        <v>25</v>
      </c>
      <c r="B19" s="22">
        <v>41312</v>
      </c>
      <c r="C19" t="s">
        <v>37</v>
      </c>
      <c r="D19" t="s">
        <v>39</v>
      </c>
      <c r="E19">
        <v>8</v>
      </c>
      <c r="F19">
        <v>0.34076240000000002</v>
      </c>
      <c r="G19">
        <v>2.3329000000000002E-3</v>
      </c>
      <c r="H19">
        <v>1.8832E-3</v>
      </c>
      <c r="I19">
        <v>0.99991160000000001</v>
      </c>
      <c r="J19" s="23">
        <f t="shared" si="0"/>
        <v>9.7117284000000014E-13</v>
      </c>
      <c r="K19" s="23">
        <f t="shared" si="7"/>
        <v>6.6487650000000011E-15</v>
      </c>
      <c r="N19" s="23">
        <f t="shared" si="5"/>
        <v>9.7117284000000014E-13</v>
      </c>
      <c r="O19" s="23">
        <f t="shared" si="2"/>
        <v>6.6487650000000011E-15</v>
      </c>
      <c r="P19" s="15">
        <f>N19*1000000000000000/(972)</f>
        <v>0.99914901234567921</v>
      </c>
      <c r="Q19" s="24">
        <f t="shared" si="8"/>
        <v>6.846119172772583E-3</v>
      </c>
      <c r="R19" s="1" t="s">
        <v>1</v>
      </c>
      <c r="T19" s="28"/>
      <c r="V19" s="26"/>
      <c r="W19" s="27"/>
    </row>
    <row r="20" spans="1:23">
      <c r="A20" s="18" t="s">
        <v>25</v>
      </c>
      <c r="B20" s="22">
        <v>41312</v>
      </c>
      <c r="C20" t="s">
        <v>40</v>
      </c>
      <c r="D20" t="s">
        <v>41</v>
      </c>
      <c r="E20">
        <v>7</v>
      </c>
      <c r="F20">
        <v>2.9738259999999999</v>
      </c>
      <c r="G20">
        <v>1.2952099999999999E-2</v>
      </c>
      <c r="H20">
        <v>1.2123800000000001E-2</v>
      </c>
      <c r="I20">
        <v>0.99994490000000003</v>
      </c>
      <c r="J20" s="23">
        <f t="shared" si="0"/>
        <v>8.4754041000000008E-12</v>
      </c>
      <c r="K20" s="23">
        <f t="shared" si="7"/>
        <v>3.6913485000000001E-14</v>
      </c>
      <c r="N20" s="23">
        <f t="shared" si="5"/>
        <v>8.4754041000000008E-12</v>
      </c>
      <c r="O20" s="23">
        <f t="shared" si="2"/>
        <v>3.6913485000000001E-14</v>
      </c>
      <c r="P20" s="15">
        <f t="shared" ref="P20:P21" si="9">N20*1000000000000000/(8560)</f>
        <v>0.99011730140186938</v>
      </c>
      <c r="Q20" s="24">
        <f t="shared" si="8"/>
        <v>4.3553657813200902E-3</v>
      </c>
      <c r="R20" s="1" t="s">
        <v>1</v>
      </c>
      <c r="T20" s="28"/>
      <c r="V20" s="26"/>
      <c r="W20" s="27"/>
    </row>
    <row r="21" spans="1:23">
      <c r="A21" s="18" t="s">
        <v>25</v>
      </c>
      <c r="B21" s="22">
        <v>41312</v>
      </c>
      <c r="C21" t="s">
        <v>40</v>
      </c>
      <c r="D21" t="s">
        <v>42</v>
      </c>
      <c r="E21">
        <v>8</v>
      </c>
      <c r="F21">
        <v>2.979555</v>
      </c>
      <c r="G21">
        <v>1.18689E-2</v>
      </c>
      <c r="H21">
        <v>1.0933399999999999E-2</v>
      </c>
      <c r="I21">
        <v>0.99994590000000005</v>
      </c>
      <c r="J21" s="23">
        <f t="shared" si="0"/>
        <v>8.4917317500000008E-12</v>
      </c>
      <c r="K21" s="23">
        <f t="shared" si="7"/>
        <v>3.3826365000000004E-14</v>
      </c>
      <c r="N21" s="23">
        <f t="shared" si="5"/>
        <v>8.4917317500000008E-12</v>
      </c>
      <c r="O21" s="23">
        <f t="shared" si="2"/>
        <v>3.3826365000000004E-14</v>
      </c>
      <c r="P21" s="15">
        <f t="shared" si="9"/>
        <v>0.99202473714953276</v>
      </c>
      <c r="Q21" s="24">
        <f t="shared" si="8"/>
        <v>3.9834471926176894E-3</v>
      </c>
      <c r="R21" s="1" t="s">
        <v>1</v>
      </c>
      <c r="T21" s="28"/>
      <c r="V21" s="26"/>
      <c r="W21" s="27"/>
    </row>
    <row r="22" spans="1:23">
      <c r="A22" s="18" t="s">
        <v>43</v>
      </c>
      <c r="B22" s="22">
        <v>41312</v>
      </c>
      <c r="C22" t="s">
        <v>44</v>
      </c>
      <c r="D22" t="s">
        <v>45</v>
      </c>
      <c r="E22">
        <v>3</v>
      </c>
      <c r="F22">
        <v>1.1327339999999999</v>
      </c>
      <c r="G22">
        <v>1.04393E-2</v>
      </c>
      <c r="H22">
        <v>1.0235599999999999E-2</v>
      </c>
      <c r="I22">
        <v>0.99993739999999998</v>
      </c>
      <c r="J22" s="23">
        <f t="shared" si="0"/>
        <v>3.2282919000000001E-12</v>
      </c>
      <c r="K22" s="23">
        <f>std_*MAX(G22,H22)</f>
        <v>2.9752005000000005E-14</v>
      </c>
      <c r="L22" s="9">
        <v>4.2284500000000007E-16</v>
      </c>
      <c r="M22" s="9">
        <v>1.9617615011769397E-16</v>
      </c>
      <c r="N22" s="23">
        <f t="shared" si="5"/>
        <v>3.2278690550000002E-12</v>
      </c>
      <c r="O22" s="23">
        <f t="shared" si="2"/>
        <v>2.975265175748038E-14</v>
      </c>
      <c r="P22" s="15"/>
      <c r="Q22" s="24">
        <f t="shared" si="8"/>
        <v>9.2174283561451287E-3</v>
      </c>
      <c r="R22" s="1" t="s">
        <v>1</v>
      </c>
      <c r="T22" s="28"/>
      <c r="V22" s="26"/>
      <c r="W22" s="27"/>
    </row>
    <row r="23" spans="1:23">
      <c r="A23" s="18" t="s">
        <v>43</v>
      </c>
      <c r="B23" s="22">
        <v>41312</v>
      </c>
      <c r="C23" t="s">
        <v>46</v>
      </c>
      <c r="D23" t="s">
        <v>47</v>
      </c>
      <c r="E23">
        <v>3</v>
      </c>
      <c r="F23">
        <v>2.7284069999999998</v>
      </c>
      <c r="G23">
        <v>1.6399899999999999E-2</v>
      </c>
      <c r="H23">
        <v>1.12829E-2</v>
      </c>
      <c r="I23">
        <v>0.99994039999999995</v>
      </c>
      <c r="J23" s="23">
        <f t="shared" si="0"/>
        <v>7.7759599500000003E-12</v>
      </c>
      <c r="K23" s="23">
        <f>std_*MAX(G23,H23)</f>
        <v>4.6739714999999999E-14</v>
      </c>
      <c r="L23" s="9">
        <v>4.2284500000000007E-16</v>
      </c>
      <c r="M23" s="9">
        <v>1.9617615011769397E-16</v>
      </c>
      <c r="N23" s="23">
        <f t="shared" si="5"/>
        <v>7.775537105E-12</v>
      </c>
      <c r="O23" s="23">
        <f t="shared" si="2"/>
        <v>4.6740126693913658E-14</v>
      </c>
      <c r="P23" s="15"/>
      <c r="Q23" s="24">
        <f t="shared" si="8"/>
        <v>6.0111765994734657E-3</v>
      </c>
      <c r="R23" s="1" t="s">
        <v>1</v>
      </c>
      <c r="T23" s="28"/>
      <c r="V23" s="26"/>
      <c r="W23" s="27"/>
    </row>
    <row r="24" spans="1:23">
      <c r="A24" s="18" t="s">
        <v>43</v>
      </c>
      <c r="B24" s="22">
        <v>41312</v>
      </c>
      <c r="C24" t="s">
        <v>48</v>
      </c>
      <c r="D24" t="s">
        <v>49</v>
      </c>
      <c r="E24">
        <v>3</v>
      </c>
      <c r="F24">
        <v>3.641632</v>
      </c>
      <c r="G24">
        <v>1.9119000000000001E-2</v>
      </c>
      <c r="H24">
        <v>5.7428999999999996E-3</v>
      </c>
      <c r="I24">
        <v>0.99994629999999995</v>
      </c>
      <c r="J24" s="23">
        <f t="shared" si="0"/>
        <v>1.0378651200000001E-11</v>
      </c>
      <c r="K24" s="23">
        <f>std_*MAX(G24,H24)</f>
        <v>5.4489150000000005E-14</v>
      </c>
      <c r="L24" s="9">
        <v>4.2284500000000007E-16</v>
      </c>
      <c r="M24" s="9">
        <v>1.9617615011769397E-16</v>
      </c>
      <c r="N24" s="23">
        <f t="shared" si="5"/>
        <v>1.0378228355E-11</v>
      </c>
      <c r="O24" s="23">
        <f t="shared" si="2"/>
        <v>5.4489503143306193E-14</v>
      </c>
      <c r="P24" s="15"/>
      <c r="Q24" s="24">
        <f>O24/N24</f>
        <v>5.2503665634852171E-3</v>
      </c>
      <c r="R24" s="1" t="s">
        <v>1</v>
      </c>
      <c r="T24" s="28"/>
      <c r="V24" s="26"/>
      <c r="W24" s="27"/>
    </row>
    <row r="25" spans="1:23">
      <c r="A25" s="18" t="s">
        <v>43</v>
      </c>
      <c r="B25" s="22">
        <v>41312</v>
      </c>
      <c r="C25" t="s">
        <v>50</v>
      </c>
      <c r="D25" t="s">
        <v>51</v>
      </c>
      <c r="E25">
        <v>4</v>
      </c>
      <c r="F25">
        <v>4.6606969999999999</v>
      </c>
      <c r="G25">
        <v>2.3104699999999999E-2</v>
      </c>
      <c r="H25">
        <v>2.2550600000000001E-2</v>
      </c>
      <c r="I25">
        <v>0.99994740000000004</v>
      </c>
      <c r="J25" s="23">
        <f t="shared" si="0"/>
        <v>1.328298645E-11</v>
      </c>
      <c r="K25" s="23">
        <f>std_*MAX(G25,H25)</f>
        <v>6.5848394999999997E-14</v>
      </c>
      <c r="L25" s="9">
        <v>4.2284500000000007E-16</v>
      </c>
      <c r="M25" s="9">
        <v>1.9617615011769397E-16</v>
      </c>
      <c r="N25" s="23">
        <f t="shared" si="5"/>
        <v>1.3282563605E-11</v>
      </c>
      <c r="O25" s="23">
        <f t="shared" si="2"/>
        <v>6.5848687224256035E-14</v>
      </c>
      <c r="P25" s="15"/>
      <c r="Q25" s="24">
        <f>O25/N25</f>
        <v>4.9575284698405954E-3</v>
      </c>
      <c r="R25" s="1" t="s">
        <v>1</v>
      </c>
      <c r="T25" s="28"/>
      <c r="V25" s="26"/>
      <c r="W25" s="27"/>
    </row>
    <row r="26" spans="1:23">
      <c r="A26" s="18" t="s">
        <v>43</v>
      </c>
      <c r="B26" s="22">
        <v>41312</v>
      </c>
      <c r="C26" t="s">
        <v>52</v>
      </c>
      <c r="D26" t="s">
        <v>53</v>
      </c>
      <c r="E26">
        <v>3</v>
      </c>
      <c r="F26">
        <v>2.764411</v>
      </c>
      <c r="G26">
        <v>1.44916E-2</v>
      </c>
      <c r="H26">
        <v>1.69319E-2</v>
      </c>
      <c r="I26">
        <v>0.99994620000000001</v>
      </c>
      <c r="J26" s="23">
        <f t="shared" si="0"/>
        <v>7.8785713500000004E-12</v>
      </c>
      <c r="K26" s="23">
        <f t="shared" ref="K26:K28" si="10">std_*MAX(G26,H26)</f>
        <v>4.8255915000000004E-14</v>
      </c>
      <c r="L26" s="9">
        <v>4.2284500000000007E-16</v>
      </c>
      <c r="M26" s="9">
        <v>1.9617615011769397E-16</v>
      </c>
      <c r="N26" s="23">
        <f t="shared" si="5"/>
        <v>7.8781485050000001E-12</v>
      </c>
      <c r="O26" s="23">
        <f t="shared" si="2"/>
        <v>4.8256313758606766E-14</v>
      </c>
      <c r="P26" s="15"/>
      <c r="Q26" s="24">
        <f t="shared" si="8"/>
        <v>6.1253369021896558E-3</v>
      </c>
      <c r="R26" s="1" t="s">
        <v>1</v>
      </c>
      <c r="T26" s="28"/>
      <c r="V26" s="26"/>
      <c r="W26" s="27"/>
    </row>
    <row r="27" spans="1:23">
      <c r="A27" s="18" t="s">
        <v>43</v>
      </c>
      <c r="B27" s="22">
        <v>41312</v>
      </c>
      <c r="C27" t="s">
        <v>54</v>
      </c>
      <c r="D27" t="s">
        <v>55</v>
      </c>
      <c r="E27">
        <v>3</v>
      </c>
      <c r="F27">
        <v>0.51510849999999997</v>
      </c>
      <c r="G27">
        <v>4.6251E-3</v>
      </c>
      <c r="H27">
        <v>2.7329999999999998E-4</v>
      </c>
      <c r="I27">
        <v>0.9999325</v>
      </c>
      <c r="J27" s="23">
        <f t="shared" si="0"/>
        <v>1.4680592250000001E-12</v>
      </c>
      <c r="K27" s="23">
        <f t="shared" si="10"/>
        <v>1.3181535000000002E-14</v>
      </c>
      <c r="L27" s="9">
        <v>4.2284500000000007E-16</v>
      </c>
      <c r="M27" s="9">
        <v>1.9617615011769397E-16</v>
      </c>
      <c r="N27" s="23">
        <f t="shared" si="5"/>
        <v>1.46763638E-12</v>
      </c>
      <c r="O27" s="23">
        <f t="shared" si="2"/>
        <v>1.3182994729502854E-14</v>
      </c>
      <c r="P27" s="15"/>
      <c r="Q27" s="24">
        <f t="shared" si="8"/>
        <v>8.9824665762938197E-3</v>
      </c>
      <c r="R27" s="1" t="s">
        <v>1</v>
      </c>
      <c r="T27" s="28"/>
      <c r="V27" s="26"/>
      <c r="W27" s="27"/>
    </row>
    <row r="28" spans="1:23">
      <c r="A28" s="18" t="s">
        <v>43</v>
      </c>
      <c r="B28" s="22">
        <v>41312</v>
      </c>
      <c r="C28" t="s">
        <v>56</v>
      </c>
      <c r="D28" t="s">
        <v>57</v>
      </c>
      <c r="E28">
        <v>3</v>
      </c>
      <c r="F28">
        <v>0.32724120000000001</v>
      </c>
      <c r="G28">
        <v>4.3959999999999997E-3</v>
      </c>
      <c r="H28">
        <v>1.7600000000000001E-3</v>
      </c>
      <c r="I28">
        <v>0.99991200000000002</v>
      </c>
      <c r="J28" s="23">
        <f t="shared" si="0"/>
        <v>9.3263742000000004E-13</v>
      </c>
      <c r="K28" s="23">
        <f t="shared" si="10"/>
        <v>1.2528599999999999E-14</v>
      </c>
      <c r="L28" s="9">
        <v>4.2284500000000007E-16</v>
      </c>
      <c r="M28" s="9">
        <v>1.9617615011769397E-16</v>
      </c>
      <c r="N28" s="23">
        <f t="shared" si="5"/>
        <v>9.3221457499999994E-13</v>
      </c>
      <c r="O28" s="23">
        <f t="shared" si="2"/>
        <v>1.2530135795029317E-14</v>
      </c>
      <c r="P28" s="15"/>
      <c r="Q28" s="24">
        <f t="shared" si="8"/>
        <v>1.3441257121547706E-2</v>
      </c>
      <c r="R28" s="1" t="s">
        <v>1</v>
      </c>
      <c r="T28" s="28"/>
      <c r="V28" s="26"/>
      <c r="W28" s="27"/>
    </row>
    <row r="29" spans="1:23">
      <c r="A29" s="18" t="s">
        <v>43</v>
      </c>
      <c r="B29" s="22">
        <v>41312</v>
      </c>
      <c r="C29" t="s">
        <v>58</v>
      </c>
      <c r="D29" t="s">
        <v>59</v>
      </c>
      <c r="E29">
        <v>3</v>
      </c>
      <c r="F29">
        <v>0.53023670000000001</v>
      </c>
      <c r="G29">
        <v>4.7707000000000001E-3</v>
      </c>
      <c r="H29">
        <v>1.3447999999999999E-3</v>
      </c>
      <c r="I29">
        <v>0.99991839999999999</v>
      </c>
      <c r="J29" s="23">
        <f t="shared" si="0"/>
        <v>1.5111745950000001E-12</v>
      </c>
      <c r="K29" s="23">
        <f t="shared" si="7"/>
        <v>1.3596495000000002E-14</v>
      </c>
      <c r="L29" s="9">
        <v>4.2284500000000007E-16</v>
      </c>
      <c r="M29" s="9">
        <v>1.9617615011769397E-16</v>
      </c>
      <c r="N29" s="23">
        <f t="shared" si="5"/>
        <v>1.51075175E-12</v>
      </c>
      <c r="O29" s="23">
        <f t="shared" si="2"/>
        <v>1.3597910183807659E-14</v>
      </c>
      <c r="P29" s="15"/>
      <c r="Q29" s="24">
        <f t="shared" si="8"/>
        <v>9.0007575260512909E-3</v>
      </c>
      <c r="R29" s="1" t="s">
        <v>1</v>
      </c>
      <c r="T29" s="28"/>
      <c r="V29" s="26"/>
      <c r="W29" s="27"/>
    </row>
    <row r="30" spans="1:23">
      <c r="A30" s="18" t="s">
        <v>43</v>
      </c>
      <c r="B30" s="22">
        <v>41312</v>
      </c>
      <c r="C30" t="s">
        <v>60</v>
      </c>
      <c r="D30" t="s">
        <v>61</v>
      </c>
      <c r="E30">
        <v>4</v>
      </c>
      <c r="F30">
        <v>0.47612409999999999</v>
      </c>
      <c r="G30">
        <v>4.6426999999999996E-3</v>
      </c>
      <c r="H30">
        <v>6.8412999999999998E-3</v>
      </c>
      <c r="I30">
        <v>0.99992530000000002</v>
      </c>
      <c r="J30" s="23">
        <f t="shared" si="0"/>
        <v>1.356953685E-12</v>
      </c>
      <c r="K30" s="23">
        <f t="shared" si="7"/>
        <v>1.9497705000000002E-14</v>
      </c>
      <c r="L30" s="9">
        <v>4.2284500000000007E-16</v>
      </c>
      <c r="M30" s="9">
        <v>1.9617615011769397E-16</v>
      </c>
      <c r="N30" s="23">
        <f t="shared" si="5"/>
        <v>1.3565308399999999E-12</v>
      </c>
      <c r="O30" s="23">
        <f t="shared" si="2"/>
        <v>1.9498691888147268E-14</v>
      </c>
      <c r="P30" s="15"/>
      <c r="Q30" s="24">
        <f t="shared" si="8"/>
        <v>1.4373939252385349E-2</v>
      </c>
      <c r="R30" s="1" t="s">
        <v>1</v>
      </c>
      <c r="T30" s="28"/>
      <c r="V30" s="26"/>
      <c r="W30" s="27"/>
    </row>
    <row r="31" spans="1:23">
      <c r="A31" s="18" t="s">
        <v>43</v>
      </c>
      <c r="B31" s="22">
        <v>41312</v>
      </c>
      <c r="C31" t="s">
        <v>62</v>
      </c>
      <c r="D31" t="s">
        <v>63</v>
      </c>
      <c r="E31">
        <v>2</v>
      </c>
      <c r="F31">
        <v>2.1010000000000001E-4</v>
      </c>
      <c r="G31">
        <v>5.0699999999999999E-5</v>
      </c>
      <c r="H31">
        <v>6.3700000000000003E-5</v>
      </c>
      <c r="I31">
        <v>0.88992079999999996</v>
      </c>
      <c r="J31" s="23">
        <f t="shared" si="0"/>
        <v>5.9878500000000003E-16</v>
      </c>
      <c r="K31" s="23">
        <f t="shared" si="7"/>
        <v>1.8154500000000002E-16</v>
      </c>
      <c r="N31" s="23">
        <f t="shared" si="5"/>
        <v>5.9878500000000003E-16</v>
      </c>
      <c r="O31" s="23">
        <f t="shared" si="2"/>
        <v>1.8154500000000002E-16</v>
      </c>
      <c r="P31" s="15"/>
      <c r="Q31" s="24">
        <f t="shared" si="8"/>
        <v>0.30318895763921944</v>
      </c>
      <c r="R31" s="1" t="s">
        <v>1</v>
      </c>
      <c r="T31" s="28"/>
      <c r="V31" s="26"/>
      <c r="W31" s="27"/>
    </row>
    <row r="32" spans="1:23">
      <c r="A32" s="18" t="s">
        <v>43</v>
      </c>
      <c r="B32" s="22">
        <v>41312</v>
      </c>
      <c r="C32" t="s">
        <v>64</v>
      </c>
      <c r="D32" t="s">
        <v>65</v>
      </c>
      <c r="E32">
        <v>4</v>
      </c>
      <c r="F32">
        <v>1.264599</v>
      </c>
      <c r="G32">
        <v>9.9474000000000003E-3</v>
      </c>
      <c r="H32">
        <v>1.02661E-2</v>
      </c>
      <c r="I32">
        <v>0.99992820000000004</v>
      </c>
      <c r="J32" s="23">
        <f t="shared" si="0"/>
        <v>3.6041071500000005E-12</v>
      </c>
      <c r="K32" s="23">
        <f t="shared" si="7"/>
        <v>2.9258385E-14</v>
      </c>
      <c r="L32" s="9">
        <v>4.2284500000000007E-16</v>
      </c>
      <c r="M32" s="9">
        <v>1.9617615011769397E-16</v>
      </c>
      <c r="N32" s="23">
        <f t="shared" si="5"/>
        <v>3.6036843050000006E-12</v>
      </c>
      <c r="O32" s="23">
        <f t="shared" si="2"/>
        <v>2.9259042668722093E-14</v>
      </c>
      <c r="P32" s="15"/>
      <c r="Q32" s="24">
        <f t="shared" si="8"/>
        <v>8.11920251397329E-3</v>
      </c>
      <c r="R32" s="1" t="s">
        <v>1</v>
      </c>
      <c r="T32" s="28"/>
      <c r="V32" s="26"/>
      <c r="W32" s="27"/>
    </row>
    <row r="33" spans="1:25">
      <c r="A33" s="18" t="s">
        <v>43</v>
      </c>
      <c r="B33" s="22">
        <v>41312</v>
      </c>
      <c r="C33" t="s">
        <v>66</v>
      </c>
      <c r="D33" t="s">
        <v>67</v>
      </c>
      <c r="E33">
        <v>3</v>
      </c>
      <c r="F33">
        <v>0.48063499999999998</v>
      </c>
      <c r="G33">
        <v>6.4932999999999996E-3</v>
      </c>
      <c r="H33">
        <v>2.8183000000000001E-3</v>
      </c>
      <c r="I33">
        <v>0.99987700000000002</v>
      </c>
      <c r="J33" s="23">
        <f t="shared" si="0"/>
        <v>1.3698097500000001E-12</v>
      </c>
      <c r="K33" s="23">
        <f t="shared" si="7"/>
        <v>1.8505905E-14</v>
      </c>
      <c r="L33" s="9">
        <v>4.2284500000000007E-16</v>
      </c>
      <c r="M33" s="9">
        <v>1.9617615011769397E-16</v>
      </c>
      <c r="N33" s="23">
        <f t="shared" si="5"/>
        <v>1.369386905E-12</v>
      </c>
      <c r="O33" s="23">
        <f t="shared" si="2"/>
        <v>1.8506944776242784E-14</v>
      </c>
      <c r="P33" s="15"/>
      <c r="Q33" s="24">
        <f t="shared" si="8"/>
        <v>1.3514766870246057E-2</v>
      </c>
      <c r="R33" s="1" t="s">
        <v>1</v>
      </c>
      <c r="T33" s="28"/>
      <c r="V33" s="26"/>
      <c r="W33" s="27"/>
      <c r="Y33" s="11"/>
    </row>
    <row r="34" spans="1:25">
      <c r="A34" s="18" t="s">
        <v>43</v>
      </c>
      <c r="B34" s="22">
        <v>41312</v>
      </c>
      <c r="C34" t="s">
        <v>68</v>
      </c>
      <c r="D34" t="s">
        <v>69</v>
      </c>
      <c r="E34">
        <v>3</v>
      </c>
      <c r="F34">
        <v>0.7074918</v>
      </c>
      <c r="G34">
        <v>6.4428000000000003E-3</v>
      </c>
      <c r="H34">
        <v>5.3195999999999998E-3</v>
      </c>
      <c r="I34">
        <v>0.99993529999999997</v>
      </c>
      <c r="J34" s="23">
        <f t="shared" si="0"/>
        <v>2.01635163E-12</v>
      </c>
      <c r="K34" s="23">
        <f t="shared" si="7"/>
        <v>1.8361980000000003E-14</v>
      </c>
      <c r="L34" s="9">
        <v>4.2284500000000007E-16</v>
      </c>
      <c r="M34" s="9">
        <v>1.9617615011769397E-16</v>
      </c>
      <c r="N34" s="23">
        <f t="shared" si="5"/>
        <v>2.0159287850000001E-12</v>
      </c>
      <c r="O34" s="23">
        <f t="shared" si="2"/>
        <v>1.8363027925760913E-14</v>
      </c>
      <c r="P34" s="15"/>
      <c r="Q34" s="24">
        <f t="shared" si="8"/>
        <v>9.1089665777855898E-3</v>
      </c>
      <c r="R34" s="1" t="s">
        <v>1</v>
      </c>
      <c r="T34" s="28"/>
      <c r="V34" s="26"/>
      <c r="W34" s="27"/>
    </row>
    <row r="35" spans="1:25">
      <c r="A35" s="18" t="s">
        <v>43</v>
      </c>
      <c r="B35" s="22">
        <v>41312</v>
      </c>
      <c r="C35" t="s">
        <v>70</v>
      </c>
      <c r="D35" t="s">
        <v>71</v>
      </c>
      <c r="E35">
        <v>3</v>
      </c>
      <c r="F35">
        <v>0.69195059999999997</v>
      </c>
      <c r="G35">
        <v>6.3054000000000001E-3</v>
      </c>
      <c r="H35">
        <v>5.4013000000000004E-3</v>
      </c>
      <c r="I35">
        <v>0.99993679999999996</v>
      </c>
      <c r="J35" s="23">
        <f t="shared" si="0"/>
        <v>1.97205921E-12</v>
      </c>
      <c r="K35" s="23">
        <f t="shared" si="7"/>
        <v>1.7970390000000001E-14</v>
      </c>
      <c r="L35" s="9">
        <v>4.2284500000000007E-16</v>
      </c>
      <c r="M35" s="9">
        <v>1.9617615011769397E-16</v>
      </c>
      <c r="N35" s="23">
        <f t="shared" si="5"/>
        <v>1.9716363650000001E-12</v>
      </c>
      <c r="O35" s="23">
        <f t="shared" si="2"/>
        <v>1.7971460759603683E-14</v>
      </c>
      <c r="P35" s="15"/>
      <c r="Q35" s="24">
        <f t="shared" si="8"/>
        <v>9.1149976124546075E-3</v>
      </c>
      <c r="R35" s="1" t="s">
        <v>1</v>
      </c>
      <c r="T35" s="28"/>
      <c r="V35" s="26"/>
      <c r="W35" s="27"/>
    </row>
    <row r="36" spans="1:25">
      <c r="A36" s="18" t="s">
        <v>43</v>
      </c>
      <c r="B36" s="22">
        <v>41312</v>
      </c>
      <c r="C36" t="s">
        <v>72</v>
      </c>
      <c r="D36" t="s">
        <v>73</v>
      </c>
      <c r="E36">
        <v>4</v>
      </c>
      <c r="F36">
        <v>3.0378100000000002E-2</v>
      </c>
      <c r="G36">
        <v>5.7839999999999996E-4</v>
      </c>
      <c r="H36">
        <v>7.8839999999999997E-4</v>
      </c>
      <c r="I36">
        <v>0.99704090000000001</v>
      </c>
      <c r="J36" s="23">
        <f t="shared" si="0"/>
        <v>8.6577585000000008E-14</v>
      </c>
      <c r="K36" s="23">
        <f t="shared" si="7"/>
        <v>2.2469400000000002E-15</v>
      </c>
      <c r="L36" s="9">
        <v>4.2284500000000007E-16</v>
      </c>
      <c r="M36" s="9">
        <v>1.9617615011769397E-16</v>
      </c>
      <c r="N36" s="23">
        <f t="shared" si="5"/>
        <v>8.6154740000000009E-14</v>
      </c>
      <c r="O36" s="23">
        <f t="shared" si="2"/>
        <v>2.2554876292001695E-15</v>
      </c>
      <c r="P36" s="15"/>
      <c r="Q36" s="24">
        <f t="shared" si="8"/>
        <v>2.6179495512378879E-2</v>
      </c>
      <c r="R36" s="1" t="s">
        <v>1</v>
      </c>
      <c r="T36" s="28"/>
      <c r="V36" s="26"/>
      <c r="W36" s="27"/>
    </row>
    <row r="37" spans="1:25">
      <c r="A37" s="18" t="s">
        <v>43</v>
      </c>
      <c r="B37" s="22">
        <v>41312</v>
      </c>
      <c r="C37" t="s">
        <v>74</v>
      </c>
      <c r="D37" t="s">
        <v>75</v>
      </c>
      <c r="E37">
        <v>3</v>
      </c>
      <c r="F37">
        <v>1.45699E-2</v>
      </c>
      <c r="G37">
        <v>3.9649999999999999E-4</v>
      </c>
      <c r="H37">
        <v>3.1199999999999999E-5</v>
      </c>
      <c r="I37">
        <v>0.99905759999999999</v>
      </c>
      <c r="J37" s="23">
        <f t="shared" si="0"/>
        <v>4.1524215000000001E-14</v>
      </c>
      <c r="K37" s="23">
        <f t="shared" si="7"/>
        <v>1.1300250000000001E-15</v>
      </c>
      <c r="L37" s="9">
        <v>4.2284500000000007E-16</v>
      </c>
      <c r="M37" s="9">
        <v>1.9617615011769397E-16</v>
      </c>
      <c r="N37" s="23">
        <f t="shared" si="5"/>
        <v>4.1101370000000002E-14</v>
      </c>
      <c r="O37" s="23">
        <f t="shared" si="2"/>
        <v>1.1469270170765008E-15</v>
      </c>
      <c r="P37" s="15"/>
      <c r="Q37" s="24">
        <f t="shared" si="8"/>
        <v>2.7904836677621715E-2</v>
      </c>
      <c r="R37" s="1" t="s">
        <v>1</v>
      </c>
      <c r="T37" s="28"/>
      <c r="V37" s="26"/>
      <c r="W37" s="27"/>
    </row>
    <row r="38" spans="1:25">
      <c r="A38" s="18" t="s">
        <v>43</v>
      </c>
      <c r="B38" s="22">
        <v>41312</v>
      </c>
      <c r="C38" t="s">
        <v>76</v>
      </c>
      <c r="D38" t="s">
        <v>77</v>
      </c>
      <c r="E38">
        <v>2</v>
      </c>
      <c r="F38">
        <v>1.607E-4</v>
      </c>
      <c r="G38">
        <v>4.1999999999999998E-5</v>
      </c>
      <c r="H38">
        <v>4.8420000000000001E-4</v>
      </c>
      <c r="I38">
        <v>0.81310879999999996</v>
      </c>
      <c r="J38" s="23">
        <f t="shared" si="0"/>
        <v>4.5799500000000006E-16</v>
      </c>
      <c r="K38" s="23">
        <f t="shared" ref="K38:K51" si="11">std_*MAX(G38,H38)</f>
        <v>1.37997E-15</v>
      </c>
      <c r="N38" s="23">
        <f t="shared" ref="N38:N53" si="12">(BE_ratio1-bkgd_ratio)</f>
        <v>4.5799500000000006E-16</v>
      </c>
      <c r="O38" s="23">
        <f t="shared" ref="O38:O53" si="13">SQRT(ratio_err1^2+bkgd_error^2)</f>
        <v>1.37997E-15</v>
      </c>
      <c r="P38" s="15"/>
      <c r="Q38" s="24">
        <f>O38/N38</f>
        <v>3.0130678282513998</v>
      </c>
      <c r="R38" s="1" t="s">
        <v>1</v>
      </c>
      <c r="T38" s="28"/>
      <c r="V38" s="26"/>
      <c r="W38" s="27"/>
    </row>
    <row r="39" spans="1:25">
      <c r="A39" s="18" t="s">
        <v>43</v>
      </c>
      <c r="B39" s="22">
        <v>41312</v>
      </c>
      <c r="C39" t="s">
        <v>78</v>
      </c>
      <c r="D39" t="s">
        <v>79</v>
      </c>
      <c r="E39">
        <v>3</v>
      </c>
      <c r="F39">
        <v>1.92073</v>
      </c>
      <c r="G39">
        <v>1.3004399999999999E-2</v>
      </c>
      <c r="H39">
        <v>1.4201200000000001E-2</v>
      </c>
      <c r="I39">
        <v>0.99994419999999995</v>
      </c>
      <c r="J39" s="23">
        <f t="shared" ref="J39:J53" si="14">r_to_rstd*(std_+std_bkgd)</f>
        <v>5.4740805000000007E-12</v>
      </c>
      <c r="K39" s="23">
        <f t="shared" si="11"/>
        <v>4.0473420000000006E-14</v>
      </c>
      <c r="L39" s="9">
        <v>4.2284500000000007E-16</v>
      </c>
      <c r="M39" s="9">
        <v>1.9617615011769397E-16</v>
      </c>
      <c r="N39" s="23">
        <f t="shared" si="12"/>
        <v>5.4736576550000004E-12</v>
      </c>
      <c r="O39" s="23">
        <f t="shared" si="13"/>
        <v>4.0473895433702393E-14</v>
      </c>
      <c r="P39" s="15"/>
      <c r="Q39" s="24">
        <f>O39/N39</f>
        <v>7.3943052314809762E-3</v>
      </c>
      <c r="R39" s="1" t="s">
        <v>1</v>
      </c>
      <c r="T39" s="28"/>
      <c r="V39" s="26"/>
      <c r="W39" s="27"/>
    </row>
    <row r="40" spans="1:25">
      <c r="A40" s="18" t="s">
        <v>43</v>
      </c>
      <c r="B40" s="22">
        <v>41312</v>
      </c>
      <c r="C40" t="s">
        <v>80</v>
      </c>
      <c r="D40" t="s">
        <v>81</v>
      </c>
      <c r="E40">
        <v>3</v>
      </c>
      <c r="F40">
        <v>0.30274400000000001</v>
      </c>
      <c r="G40">
        <v>2.7006E-3</v>
      </c>
      <c r="H40">
        <v>1.9277000000000001E-3</v>
      </c>
      <c r="I40">
        <v>0.99990460000000003</v>
      </c>
      <c r="J40" s="23">
        <f t="shared" si="14"/>
        <v>8.6282040000000008E-13</v>
      </c>
      <c r="K40" s="23">
        <f t="shared" si="11"/>
        <v>7.6967100000000004E-15</v>
      </c>
      <c r="L40" s="9">
        <v>4.2284500000000007E-16</v>
      </c>
      <c r="M40" s="9">
        <v>1.9617615011769397E-16</v>
      </c>
      <c r="N40" s="23">
        <f t="shared" si="12"/>
        <v>8.6239755500000008E-13</v>
      </c>
      <c r="O40" s="23">
        <f t="shared" si="13"/>
        <v>7.699209693596805E-15</v>
      </c>
      <c r="P40" s="15"/>
      <c r="Q40" s="24">
        <f>O40/N40</f>
        <v>8.9276803360102339E-3</v>
      </c>
      <c r="R40" s="1" t="s">
        <v>1</v>
      </c>
      <c r="T40" s="28"/>
      <c r="V40" s="26"/>
      <c r="W40" s="27"/>
    </row>
    <row r="41" spans="1:25">
      <c r="A41" s="18" t="s">
        <v>43</v>
      </c>
      <c r="B41" s="22">
        <v>41312</v>
      </c>
      <c r="C41" t="s">
        <v>82</v>
      </c>
      <c r="D41" t="s">
        <v>83</v>
      </c>
      <c r="E41">
        <v>4</v>
      </c>
      <c r="F41">
        <v>1.8144E-2</v>
      </c>
      <c r="G41">
        <v>3.7780000000000002E-4</v>
      </c>
      <c r="H41">
        <v>5.6990000000000003E-4</v>
      </c>
      <c r="I41">
        <v>0.99329409999999996</v>
      </c>
      <c r="J41" s="23">
        <f t="shared" si="14"/>
        <v>5.1710400000000005E-14</v>
      </c>
      <c r="K41" s="23">
        <f t="shared" si="11"/>
        <v>1.6242150000000001E-15</v>
      </c>
      <c r="L41" s="9">
        <v>4.2284500000000007E-16</v>
      </c>
      <c r="M41" s="9">
        <v>1.9617615011769397E-16</v>
      </c>
      <c r="N41" s="23">
        <f t="shared" si="12"/>
        <v>5.1287555000000006E-14</v>
      </c>
      <c r="O41" s="23">
        <f t="shared" si="13"/>
        <v>1.6360193911136872E-15</v>
      </c>
      <c r="P41" s="15"/>
      <c r="Q41" s="24">
        <f>O41/N41</f>
        <v>3.1898954651156351E-2</v>
      </c>
      <c r="R41" s="1" t="s">
        <v>1</v>
      </c>
      <c r="T41" s="28"/>
      <c r="V41" s="26"/>
      <c r="W41" s="27"/>
    </row>
    <row r="42" spans="1:25">
      <c r="A42" s="18" t="s">
        <v>43</v>
      </c>
      <c r="B42" s="22">
        <v>41312</v>
      </c>
      <c r="C42" t="s">
        <v>84</v>
      </c>
      <c r="D42" t="s">
        <v>85</v>
      </c>
      <c r="E42">
        <v>3</v>
      </c>
      <c r="F42">
        <v>1.64704E-2</v>
      </c>
      <c r="G42">
        <v>3.7800000000000003E-4</v>
      </c>
      <c r="H42">
        <v>4.5919999999999999E-4</v>
      </c>
      <c r="I42">
        <v>0.99843000000000004</v>
      </c>
      <c r="J42" s="23">
        <f t="shared" si="14"/>
        <v>4.6940640000000005E-14</v>
      </c>
      <c r="K42" s="23">
        <f t="shared" si="11"/>
        <v>1.3087200000000001E-15</v>
      </c>
      <c r="L42" s="9">
        <v>4.2284500000000007E-16</v>
      </c>
      <c r="M42" s="9">
        <v>1.9617615011769397E-16</v>
      </c>
      <c r="N42" s="23">
        <f t="shared" si="12"/>
        <v>4.6517795000000006E-14</v>
      </c>
      <c r="O42" s="23">
        <f t="shared" si="13"/>
        <v>1.3233416491122012E-15</v>
      </c>
      <c r="P42" s="15"/>
      <c r="Q42" s="24">
        <f t="shared" ref="Q42:Q51" si="15">O42/N42</f>
        <v>2.8448073454732777E-2</v>
      </c>
      <c r="R42" s="1" t="s">
        <v>1</v>
      </c>
      <c r="T42" s="28"/>
      <c r="V42" s="26"/>
      <c r="W42" s="27"/>
    </row>
    <row r="43" spans="1:25">
      <c r="A43" s="18" t="s">
        <v>43</v>
      </c>
      <c r="B43" s="22">
        <v>41312</v>
      </c>
      <c r="C43" t="s">
        <v>86</v>
      </c>
      <c r="D43" t="s">
        <v>87</v>
      </c>
      <c r="E43">
        <v>3</v>
      </c>
      <c r="F43">
        <v>1.40488E-2</v>
      </c>
      <c r="G43">
        <v>3.7980000000000002E-4</v>
      </c>
      <c r="H43">
        <v>6.5970000000000004E-4</v>
      </c>
      <c r="I43">
        <v>0.99802740000000001</v>
      </c>
      <c r="J43" s="23">
        <f t="shared" si="14"/>
        <v>4.0039080000000001E-14</v>
      </c>
      <c r="K43" s="23">
        <f t="shared" si="11"/>
        <v>1.8801450000000001E-15</v>
      </c>
      <c r="L43" s="9">
        <v>4.2284500000000007E-16</v>
      </c>
      <c r="M43" s="9">
        <v>1.9617615011769397E-16</v>
      </c>
      <c r="N43" s="23">
        <f t="shared" si="12"/>
        <v>3.9616235000000002E-14</v>
      </c>
      <c r="O43" s="23">
        <f t="shared" si="13"/>
        <v>1.8903518992240572E-15</v>
      </c>
      <c r="P43" s="15"/>
      <c r="Q43" s="24">
        <f t="shared" si="15"/>
        <v>4.7716596471725721E-2</v>
      </c>
      <c r="R43" s="1" t="s">
        <v>1</v>
      </c>
      <c r="T43" s="28"/>
      <c r="V43" s="26"/>
      <c r="W43" s="27"/>
    </row>
    <row r="44" spans="1:25">
      <c r="A44" s="18" t="s">
        <v>43</v>
      </c>
      <c r="B44" s="22">
        <v>41312</v>
      </c>
      <c r="C44" t="s">
        <v>88</v>
      </c>
      <c r="D44" t="s">
        <v>89</v>
      </c>
      <c r="E44">
        <v>4</v>
      </c>
      <c r="F44">
        <v>1.5881200000000002E-2</v>
      </c>
      <c r="G44">
        <v>3.679E-4</v>
      </c>
      <c r="H44">
        <v>3.8709999999999998E-4</v>
      </c>
      <c r="I44">
        <v>0.99235890000000004</v>
      </c>
      <c r="J44" s="23">
        <f t="shared" si="14"/>
        <v>4.5261420000000004E-14</v>
      </c>
      <c r="K44" s="23">
        <f t="shared" si="11"/>
        <v>1.1032350000000001E-15</v>
      </c>
      <c r="L44" s="9">
        <v>4.2284500000000007E-16</v>
      </c>
      <c r="M44" s="9">
        <v>1.9617615011769397E-16</v>
      </c>
      <c r="N44" s="23">
        <f t="shared" si="12"/>
        <v>4.4838575000000005E-14</v>
      </c>
      <c r="O44" s="23">
        <f t="shared" si="13"/>
        <v>1.1205411849191444E-15</v>
      </c>
      <c r="P44" s="15"/>
      <c r="Q44" s="24">
        <f t="shared" si="15"/>
        <v>2.4990561919488837E-2</v>
      </c>
      <c r="R44" s="1" t="s">
        <v>1</v>
      </c>
      <c r="T44" s="28"/>
      <c r="V44" s="26"/>
      <c r="W44" s="27"/>
    </row>
    <row r="45" spans="1:25">
      <c r="A45" s="18" t="s">
        <v>43</v>
      </c>
      <c r="B45" s="22">
        <v>41312</v>
      </c>
      <c r="C45" t="s">
        <v>90</v>
      </c>
      <c r="D45" t="s">
        <v>91</v>
      </c>
      <c r="E45">
        <v>3</v>
      </c>
      <c r="F45">
        <v>1.05576E-2</v>
      </c>
      <c r="G45">
        <v>3.0820000000000001E-4</v>
      </c>
      <c r="H45">
        <v>1.5249999999999999E-4</v>
      </c>
      <c r="I45">
        <v>0.99371279999999995</v>
      </c>
      <c r="J45" s="23">
        <f t="shared" si="14"/>
        <v>3.0089160000000001E-14</v>
      </c>
      <c r="K45" s="23">
        <f t="shared" si="11"/>
        <v>8.7837000000000011E-16</v>
      </c>
      <c r="L45" s="9">
        <v>4.2284500000000007E-16</v>
      </c>
      <c r="M45" s="9">
        <v>1.9617615011769397E-16</v>
      </c>
      <c r="N45" s="23">
        <f t="shared" si="12"/>
        <v>2.9666315000000002E-14</v>
      </c>
      <c r="O45" s="23">
        <f t="shared" si="13"/>
        <v>9.0001052148016586E-16</v>
      </c>
      <c r="P45" s="15"/>
      <c r="Q45" s="24">
        <f t="shared" si="15"/>
        <v>3.0337792930472347E-2</v>
      </c>
      <c r="R45" s="1" t="s">
        <v>1</v>
      </c>
      <c r="T45" s="28"/>
      <c r="V45" s="26"/>
      <c r="W45" s="27"/>
    </row>
    <row r="46" spans="1:25">
      <c r="A46" s="18" t="s">
        <v>43</v>
      </c>
      <c r="B46" s="22">
        <v>41312</v>
      </c>
      <c r="C46" t="s">
        <v>92</v>
      </c>
      <c r="D46" t="s">
        <v>93</v>
      </c>
      <c r="E46">
        <v>3</v>
      </c>
      <c r="F46">
        <v>3.7284400000000002E-2</v>
      </c>
      <c r="G46">
        <v>6.9329999999999999E-4</v>
      </c>
      <c r="H46">
        <v>3.2650000000000002E-4</v>
      </c>
      <c r="I46">
        <v>0.99953110000000001</v>
      </c>
      <c r="J46" s="23">
        <f t="shared" si="14"/>
        <v>1.0626054000000001E-13</v>
      </c>
      <c r="K46" s="23">
        <f t="shared" si="11"/>
        <v>1.9759049999999999E-15</v>
      </c>
      <c r="L46" s="9">
        <v>4.2284500000000007E-16</v>
      </c>
      <c r="M46" s="9">
        <v>1.9617615011769397E-16</v>
      </c>
      <c r="N46" s="23">
        <f t="shared" si="12"/>
        <v>1.0583769500000001E-13</v>
      </c>
      <c r="O46" s="23">
        <f t="shared" si="13"/>
        <v>1.9856197145727578E-15</v>
      </c>
      <c r="P46" s="15"/>
      <c r="Q46" s="24">
        <f t="shared" si="15"/>
        <v>1.8760987893517121E-2</v>
      </c>
      <c r="R46" s="1" t="s">
        <v>1</v>
      </c>
      <c r="T46" s="28"/>
      <c r="V46" s="26"/>
      <c r="W46" s="27"/>
    </row>
    <row r="47" spans="1:25">
      <c r="A47" s="18" t="s">
        <v>43</v>
      </c>
      <c r="B47" s="22">
        <v>41312</v>
      </c>
      <c r="C47" t="s">
        <v>94</v>
      </c>
      <c r="D47" t="s">
        <v>95</v>
      </c>
      <c r="E47">
        <v>2</v>
      </c>
      <c r="F47">
        <v>7.4200000000000001E-5</v>
      </c>
      <c r="G47">
        <v>2.6299999999999999E-5</v>
      </c>
      <c r="H47">
        <v>1.19E-5</v>
      </c>
      <c r="I47">
        <v>0.76778000000000002</v>
      </c>
      <c r="J47" s="23">
        <f t="shared" si="14"/>
        <v>2.1147000000000001E-16</v>
      </c>
      <c r="K47" s="23">
        <f t="shared" si="11"/>
        <v>7.4955000000000002E-17</v>
      </c>
      <c r="N47" s="23">
        <f t="shared" si="12"/>
        <v>2.1147000000000001E-16</v>
      </c>
      <c r="O47" s="23">
        <f t="shared" si="13"/>
        <v>7.4955000000000002E-17</v>
      </c>
      <c r="P47" s="15"/>
      <c r="Q47" s="24">
        <f t="shared" si="15"/>
        <v>0.35444743935309975</v>
      </c>
      <c r="R47" s="1" t="s">
        <v>1</v>
      </c>
      <c r="T47" s="28"/>
      <c r="V47" s="26"/>
      <c r="W47" s="27"/>
    </row>
    <row r="48" spans="1:25">
      <c r="A48" s="18" t="s">
        <v>43</v>
      </c>
      <c r="B48" s="22">
        <v>41312</v>
      </c>
      <c r="C48" t="s">
        <v>96</v>
      </c>
      <c r="D48" t="s">
        <v>97</v>
      </c>
      <c r="E48">
        <v>3</v>
      </c>
      <c r="F48">
        <v>2.4480600000000002E-2</v>
      </c>
      <c r="G48">
        <v>5.6090000000000003E-4</v>
      </c>
      <c r="H48">
        <v>1.94E-4</v>
      </c>
      <c r="I48">
        <v>0.99812749999999995</v>
      </c>
      <c r="J48" s="23">
        <f t="shared" si="14"/>
        <v>6.9769710000000004E-14</v>
      </c>
      <c r="K48" s="23">
        <f t="shared" si="11"/>
        <v>1.5985650000000002E-15</v>
      </c>
      <c r="L48" s="9">
        <v>4.2284500000000007E-16</v>
      </c>
      <c r="M48" s="9">
        <v>1.9617615011769397E-16</v>
      </c>
      <c r="N48" s="23">
        <f t="shared" si="12"/>
        <v>6.9346865000000005E-14</v>
      </c>
      <c r="O48" s="23">
        <f t="shared" si="13"/>
        <v>1.6105574007467106E-15</v>
      </c>
      <c r="P48" s="15"/>
      <c r="Q48" s="24">
        <f t="shared" si="15"/>
        <v>2.322466056319504E-2</v>
      </c>
      <c r="R48" s="1" t="s">
        <v>1</v>
      </c>
      <c r="T48" s="28"/>
      <c r="V48" s="26"/>
      <c r="W48" s="27"/>
    </row>
    <row r="49" spans="1:35">
      <c r="A49" s="18" t="s">
        <v>43</v>
      </c>
      <c r="B49" s="22">
        <v>41312</v>
      </c>
      <c r="C49" t="s">
        <v>98</v>
      </c>
      <c r="D49" t="s">
        <v>99</v>
      </c>
      <c r="E49">
        <v>3</v>
      </c>
      <c r="F49">
        <v>2.1745299999999999E-2</v>
      </c>
      <c r="G49">
        <v>4.838E-4</v>
      </c>
      <c r="H49">
        <v>3.1859999999999999E-4</v>
      </c>
      <c r="I49">
        <v>0.99506519999999998</v>
      </c>
      <c r="J49" s="23">
        <f t="shared" si="14"/>
        <v>6.1974104999999999E-14</v>
      </c>
      <c r="K49" s="23">
        <f t="shared" si="11"/>
        <v>1.3788300000000002E-15</v>
      </c>
      <c r="L49" s="9">
        <v>4.2284500000000007E-16</v>
      </c>
      <c r="M49" s="9">
        <v>1.9617615011769397E-16</v>
      </c>
      <c r="N49" s="23">
        <f t="shared" si="12"/>
        <v>6.1551260000000001E-14</v>
      </c>
      <c r="O49" s="23">
        <f t="shared" si="13"/>
        <v>1.3927157824821976E-15</v>
      </c>
      <c r="P49" s="15"/>
      <c r="Q49" s="24">
        <f t="shared" si="15"/>
        <v>2.2626925630477714E-2</v>
      </c>
      <c r="R49" s="1" t="s">
        <v>1</v>
      </c>
      <c r="T49" s="28"/>
      <c r="V49" s="26"/>
      <c r="W49" s="27"/>
    </row>
    <row r="50" spans="1:35">
      <c r="A50" s="18" t="s">
        <v>43</v>
      </c>
      <c r="B50" s="22">
        <v>41312</v>
      </c>
      <c r="C50" t="s">
        <v>100</v>
      </c>
      <c r="D50" t="s">
        <v>101</v>
      </c>
      <c r="E50">
        <v>4</v>
      </c>
      <c r="F50">
        <v>1.9430900000000001E-2</v>
      </c>
      <c r="G50">
        <v>3.8830000000000001E-4</v>
      </c>
      <c r="H50">
        <v>5.1559999999999996E-4</v>
      </c>
      <c r="I50">
        <v>0.99822560000000005</v>
      </c>
      <c r="J50" s="23">
        <f t="shared" si="14"/>
        <v>5.5378065000000007E-14</v>
      </c>
      <c r="K50" s="23">
        <f t="shared" si="11"/>
        <v>1.46946E-15</v>
      </c>
      <c r="L50" s="9">
        <v>4.2284500000000007E-16</v>
      </c>
      <c r="M50" s="9">
        <v>1.9617615011769397E-16</v>
      </c>
      <c r="N50" s="23">
        <f t="shared" si="12"/>
        <v>5.4955220000000009E-14</v>
      </c>
      <c r="O50" s="23">
        <f t="shared" si="13"/>
        <v>1.4824971411355233E-15</v>
      </c>
      <c r="P50" s="15"/>
      <c r="Q50" s="24">
        <f t="shared" si="15"/>
        <v>2.6976457216175698E-2</v>
      </c>
      <c r="R50" s="1" t="s">
        <v>1</v>
      </c>
      <c r="T50" s="28"/>
      <c r="V50" s="26"/>
      <c r="W50" s="27"/>
    </row>
    <row r="51" spans="1:35">
      <c r="A51" s="18" t="s">
        <v>43</v>
      </c>
      <c r="B51" s="22">
        <v>41312</v>
      </c>
      <c r="C51" t="s">
        <v>102</v>
      </c>
      <c r="D51" t="s">
        <v>103</v>
      </c>
      <c r="E51">
        <v>4</v>
      </c>
      <c r="F51">
        <v>1.9161000000000001E-2</v>
      </c>
      <c r="G51">
        <v>4.1980000000000001E-4</v>
      </c>
      <c r="H51">
        <v>3.9439999999999999E-4</v>
      </c>
      <c r="I51">
        <v>0.99516309999999997</v>
      </c>
      <c r="J51" s="23">
        <f t="shared" si="14"/>
        <v>5.4608850000000005E-14</v>
      </c>
      <c r="K51" s="23">
        <f t="shared" si="11"/>
        <v>1.1964300000000002E-15</v>
      </c>
      <c r="L51" s="9">
        <v>4.2284500000000007E-16</v>
      </c>
      <c r="M51" s="9">
        <v>1.9617615011769397E-16</v>
      </c>
      <c r="N51" s="23">
        <f t="shared" si="12"/>
        <v>5.4186005000000007E-14</v>
      </c>
      <c r="O51" s="23">
        <f t="shared" si="13"/>
        <v>1.2124066260025968E-15</v>
      </c>
      <c r="P51" s="15"/>
      <c r="Q51" s="24">
        <f t="shared" si="15"/>
        <v>2.2374903372237843E-2</v>
      </c>
      <c r="R51" s="1" t="s">
        <v>1</v>
      </c>
      <c r="T51" s="28"/>
      <c r="V51" s="26"/>
      <c r="W51" s="27"/>
    </row>
    <row r="52" spans="1:35">
      <c r="A52" s="18" t="s">
        <v>43</v>
      </c>
      <c r="B52" s="22">
        <v>41312</v>
      </c>
      <c r="C52" t="s">
        <v>104</v>
      </c>
      <c r="D52" t="s">
        <v>105</v>
      </c>
      <c r="E52">
        <v>2</v>
      </c>
      <c r="F52">
        <v>1.496E-4</v>
      </c>
      <c r="G52">
        <v>3.8500000000000001E-5</v>
      </c>
      <c r="H52">
        <v>9.2800000000000006E-5</v>
      </c>
      <c r="I52">
        <v>0.8796176</v>
      </c>
      <c r="J52" s="23">
        <f t="shared" si="14"/>
        <v>4.2636000000000004E-16</v>
      </c>
      <c r="K52" s="23">
        <f t="shared" ref="K52:K53" si="16">std_*MAX(G52,H52)</f>
        <v>2.6448000000000001E-16</v>
      </c>
      <c r="N52" s="23">
        <f t="shared" si="12"/>
        <v>4.2636000000000004E-16</v>
      </c>
      <c r="O52" s="23">
        <f t="shared" si="13"/>
        <v>2.6448000000000001E-16</v>
      </c>
      <c r="P52" s="15"/>
      <c r="Q52" s="24">
        <f>O52/N52</f>
        <v>0.62032085561497319</v>
      </c>
      <c r="R52" s="1" t="s">
        <v>1</v>
      </c>
      <c r="T52" s="28"/>
      <c r="V52" s="26"/>
      <c r="W52" s="27"/>
    </row>
    <row r="53" spans="1:35">
      <c r="A53" s="18" t="s">
        <v>43</v>
      </c>
      <c r="B53" s="22">
        <v>41312</v>
      </c>
      <c r="C53" t="s">
        <v>106</v>
      </c>
      <c r="D53" t="s">
        <v>107</v>
      </c>
      <c r="E53">
        <v>2</v>
      </c>
      <c r="F53">
        <v>6.6699999999999995E-5</v>
      </c>
      <c r="G53">
        <v>2.72E-5</v>
      </c>
      <c r="H53">
        <v>6.1799999999999998E-5</v>
      </c>
      <c r="I53">
        <v>0.8593286</v>
      </c>
      <c r="J53" s="23">
        <f t="shared" si="14"/>
        <v>1.9009499999999999E-16</v>
      </c>
      <c r="K53" s="23">
        <f t="shared" si="16"/>
        <v>1.7613000000000001E-16</v>
      </c>
      <c r="N53" s="23">
        <f t="shared" si="12"/>
        <v>1.9009499999999999E-16</v>
      </c>
      <c r="O53" s="23">
        <f t="shared" si="13"/>
        <v>1.7613000000000001E-16</v>
      </c>
      <c r="P53" s="15"/>
      <c r="Q53" s="24">
        <f>O53/N53</f>
        <v>0.92653673163418304</v>
      </c>
      <c r="R53" s="1" t="s">
        <v>1</v>
      </c>
      <c r="T53" s="28"/>
      <c r="V53" s="26"/>
      <c r="W53" s="27"/>
    </row>
    <row r="54" spans="1:35" ht="15">
      <c r="F54" s="29"/>
      <c r="G54" s="29"/>
      <c r="H54"/>
      <c r="I54"/>
      <c r="J54"/>
      <c r="K54"/>
      <c r="L54" s="30"/>
      <c r="M54" s="30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>
      <c r="L55"/>
    </row>
    <row r="56" spans="1:35">
      <c r="C56" s="31" t="s">
        <v>108</v>
      </c>
      <c r="D56" s="31" t="s">
        <v>109</v>
      </c>
      <c r="E56" s="31" t="s">
        <v>110</v>
      </c>
    </row>
    <row r="57" spans="1:35">
      <c r="C57" t="s">
        <v>44</v>
      </c>
      <c r="D57" t="s">
        <v>45</v>
      </c>
      <c r="E57" s="32">
        <v>21.424238200000001</v>
      </c>
      <c r="F57" s="32">
        <v>20.635711700000002</v>
      </c>
      <c r="G57" s="32">
        <v>21.850000399999999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35">
      <c r="C58" t="s">
        <v>46</v>
      </c>
      <c r="D58" t="s">
        <v>47</v>
      </c>
      <c r="E58" s="32">
        <v>25.0822182</v>
      </c>
      <c r="F58" s="32">
        <v>22.461999899999999</v>
      </c>
      <c r="G58" s="32">
        <v>22.9142838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35">
      <c r="C59" t="s">
        <v>48</v>
      </c>
      <c r="D59" t="s">
        <v>49</v>
      </c>
      <c r="E59" s="32">
        <v>27.828001</v>
      </c>
      <c r="F59" s="32">
        <v>25.0363617</v>
      </c>
      <c r="G59" s="32">
        <v>25.933959999999999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35">
      <c r="C60" t="s">
        <v>78</v>
      </c>
      <c r="D60" t="s">
        <v>79</v>
      </c>
      <c r="E60" s="32">
        <v>29.3999977</v>
      </c>
      <c r="F60" s="32">
        <v>29.648645399999999</v>
      </c>
      <c r="G60" s="32">
        <v>31.918178600000001</v>
      </c>
      <c r="H60" s="32">
        <v>30.5571442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35">
      <c r="C61" t="s">
        <v>50</v>
      </c>
      <c r="D61" t="s">
        <v>51</v>
      </c>
      <c r="E61" s="32">
        <v>26.950000800000002</v>
      </c>
      <c r="F61" s="32">
        <v>28.9288864</v>
      </c>
      <c r="G61" s="32">
        <v>23.9444427</v>
      </c>
      <c r="H61" s="32">
        <v>23.674547199999999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35">
      <c r="C62" t="s">
        <v>52</v>
      </c>
      <c r="D62" t="s">
        <v>53</v>
      </c>
      <c r="E62" s="32">
        <v>28.326561000000002</v>
      </c>
      <c r="F62" s="32">
        <v>26.105791100000001</v>
      </c>
      <c r="G62" s="32">
        <v>26.329999900000001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35">
      <c r="C63" t="s">
        <v>54</v>
      </c>
      <c r="D63" t="s">
        <v>55</v>
      </c>
      <c r="E63" s="32">
        <v>27.8294125</v>
      </c>
      <c r="F63" s="32">
        <v>27.6956539</v>
      </c>
      <c r="G63" s="32">
        <v>28.679107699999999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35">
      <c r="C64" t="s">
        <v>56</v>
      </c>
      <c r="D64" t="s">
        <v>57</v>
      </c>
      <c r="E64" s="32">
        <v>23.791997899999998</v>
      </c>
      <c r="F64" s="32">
        <v>22.9320755</v>
      </c>
      <c r="G64" s="32">
        <v>23.640001300000002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3:22">
      <c r="C65" t="s">
        <v>80</v>
      </c>
      <c r="D65" t="s">
        <v>81</v>
      </c>
      <c r="E65" s="32">
        <v>20.8240509</v>
      </c>
      <c r="F65" s="32">
        <v>21.899339699999999</v>
      </c>
      <c r="G65" s="32">
        <v>22.572778700000001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3:22">
      <c r="C66" t="s">
        <v>58</v>
      </c>
      <c r="D66" t="s">
        <v>59</v>
      </c>
      <c r="E66" s="32">
        <v>27.15588</v>
      </c>
      <c r="F66" s="32">
        <v>26.973915099999999</v>
      </c>
      <c r="G66" s="32">
        <v>27.918186200000001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3:22">
      <c r="C67" t="s">
        <v>60</v>
      </c>
      <c r="D67" t="s">
        <v>61</v>
      </c>
      <c r="E67" s="32">
        <v>20.812276799999999</v>
      </c>
      <c r="F67" s="32">
        <v>21.901727699999999</v>
      </c>
      <c r="G67" s="32">
        <v>20.4885254</v>
      </c>
      <c r="H67" s="32">
        <v>22.174139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3:22">
      <c r="C68" t="s">
        <v>64</v>
      </c>
      <c r="D68" t="s">
        <v>65</v>
      </c>
      <c r="E68" s="32">
        <v>9.0908040999999997</v>
      </c>
      <c r="F68" s="32">
        <v>14.4833345</v>
      </c>
      <c r="G68" s="32">
        <v>13.436206800000001</v>
      </c>
      <c r="H68" s="32">
        <v>18.547616999999999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3:22">
      <c r="C69" t="s">
        <v>66</v>
      </c>
      <c r="D69" t="s">
        <v>67</v>
      </c>
      <c r="E69" s="32">
        <v>10.7815762</v>
      </c>
      <c r="F69" s="32">
        <v>17.195741699999999</v>
      </c>
      <c r="G69" s="32">
        <v>16.693876299999999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3:22">
      <c r="C70" t="s">
        <v>68</v>
      </c>
      <c r="D70" t="s">
        <v>69</v>
      </c>
      <c r="E70" s="32">
        <v>22.677419700000002</v>
      </c>
      <c r="F70" s="32">
        <v>24.368419599999999</v>
      </c>
      <c r="G70" s="32">
        <v>25.735849399999999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3:22">
      <c r="C71" t="s">
        <v>70</v>
      </c>
      <c r="D71" t="s">
        <v>71</v>
      </c>
      <c r="E71" s="32">
        <v>25.143856</v>
      </c>
      <c r="F71" s="32">
        <v>24.044067399999999</v>
      </c>
      <c r="G71" s="32">
        <v>24.385963400000001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3:22">
      <c r="C72" t="s">
        <v>72</v>
      </c>
      <c r="D72" t="s">
        <v>73</v>
      </c>
      <c r="E72" s="32">
        <v>14.177845</v>
      </c>
      <c r="F72" s="32">
        <v>14.8511963</v>
      </c>
      <c r="G72" s="32">
        <v>13.9685574</v>
      </c>
      <c r="H72" s="32">
        <v>11.898209599999999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3:22">
      <c r="C73" t="s">
        <v>82</v>
      </c>
      <c r="D73" t="s">
        <v>83</v>
      </c>
      <c r="E73" s="32">
        <v>23.5302334</v>
      </c>
      <c r="F73" s="32">
        <v>21.293417000000002</v>
      </c>
      <c r="G73" s="32">
        <v>19.876937900000001</v>
      </c>
      <c r="H73" s="32">
        <v>13.189218500000001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3:22">
      <c r="C74" t="s">
        <v>74</v>
      </c>
      <c r="D74" t="s">
        <v>75</v>
      </c>
      <c r="E74" s="32">
        <v>15.516166699999999</v>
      </c>
      <c r="F74" s="32">
        <v>18.6868324</v>
      </c>
      <c r="G74" s="32">
        <v>20.947305700000001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3:22">
      <c r="C75" t="s">
        <v>84</v>
      </c>
      <c r="D75" t="s">
        <v>85</v>
      </c>
      <c r="E75" s="32">
        <v>26.406589499999999</v>
      </c>
      <c r="F75" s="32">
        <v>23.406295799999999</v>
      </c>
      <c r="G75" s="32">
        <v>20.696102100000001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3:22">
      <c r="C76" t="s">
        <v>86</v>
      </c>
      <c r="D76" t="s">
        <v>87</v>
      </c>
      <c r="E76" s="32">
        <v>22.580238300000001</v>
      </c>
      <c r="F76" s="32">
        <v>22.013469700000002</v>
      </c>
      <c r="G76" s="32">
        <v>14.611982299999999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3:22">
      <c r="C77" t="s">
        <v>88</v>
      </c>
      <c r="D77" t="s">
        <v>89</v>
      </c>
      <c r="E77" s="32">
        <v>20.782028199999999</v>
      </c>
      <c r="F77" s="32">
        <v>20.706890099999999</v>
      </c>
      <c r="G77" s="32">
        <v>18.7320347</v>
      </c>
      <c r="H77" s="32">
        <v>11.2068882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3:22">
      <c r="C78" t="s">
        <v>90</v>
      </c>
      <c r="D78" t="s">
        <v>91</v>
      </c>
      <c r="E78" s="32">
        <v>28.5721569</v>
      </c>
      <c r="F78" s="32">
        <v>24.508979799999999</v>
      </c>
      <c r="G78" s="32">
        <v>14.1916142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3:22">
      <c r="C79" t="s">
        <v>92</v>
      </c>
      <c r="D79" t="s">
        <v>93</v>
      </c>
      <c r="E79" s="32">
        <v>22.045415899999998</v>
      </c>
      <c r="F79" s="32">
        <v>20.968511599999999</v>
      </c>
      <c r="G79" s="32">
        <v>19.730213200000001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3:22">
      <c r="C80" t="s">
        <v>96</v>
      </c>
      <c r="D80" t="s">
        <v>97</v>
      </c>
      <c r="E80" s="32">
        <v>23.5275307</v>
      </c>
      <c r="F80" s="32">
        <v>14.4580851</v>
      </c>
      <c r="G80" s="32">
        <v>9.6733551000000002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3:22">
      <c r="C81" t="s">
        <v>98</v>
      </c>
      <c r="D81" t="s">
        <v>99</v>
      </c>
      <c r="E81" s="32">
        <v>24.196706800000001</v>
      </c>
      <c r="F81" s="32">
        <v>21.386520399999998</v>
      </c>
      <c r="G81" s="32">
        <v>11.5910206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3:22">
      <c r="C82" t="s">
        <v>100</v>
      </c>
      <c r="D82" t="s">
        <v>101</v>
      </c>
      <c r="E82" s="32">
        <v>19.097604799999999</v>
      </c>
      <c r="F82" s="32">
        <v>24.7727547</v>
      </c>
      <c r="G82" s="32">
        <v>20.997308700000001</v>
      </c>
      <c r="H82" s="32">
        <v>14.2520943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3:22">
      <c r="C83" t="s">
        <v>102</v>
      </c>
      <c r="D83" t="s">
        <v>103</v>
      </c>
      <c r="E83" s="32">
        <v>18.408391999999999</v>
      </c>
      <c r="F83" s="32">
        <v>15.244313200000001</v>
      </c>
      <c r="G83" s="32">
        <v>19.029935800000001</v>
      </c>
      <c r="H83" s="32">
        <v>13.986231800000001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3:22">
      <c r="C84" t="s">
        <v>62</v>
      </c>
      <c r="D84" t="s">
        <v>63</v>
      </c>
      <c r="E84" s="32">
        <v>25.259279299999999</v>
      </c>
      <c r="F84" s="32">
        <v>17.653293600000001</v>
      </c>
      <c r="G84" s="32">
        <v>9.6380253000000007</v>
      </c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3:22">
      <c r="C85" t="s">
        <v>76</v>
      </c>
      <c r="D85" t="s">
        <v>77</v>
      </c>
      <c r="E85" s="32">
        <v>28.132038099999999</v>
      </c>
      <c r="F85" s="32">
        <v>18.733228700000002</v>
      </c>
      <c r="G85" s="32">
        <v>8.0269451000000007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3:22">
      <c r="C86" t="s">
        <v>94</v>
      </c>
      <c r="D86" t="s">
        <v>95</v>
      </c>
      <c r="E86" s="32">
        <v>26.6203632</v>
      </c>
      <c r="F86" s="32">
        <v>25.7832413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3:22">
      <c r="C87" t="s">
        <v>104</v>
      </c>
      <c r="D87" t="s">
        <v>105</v>
      </c>
      <c r="E87" s="32">
        <v>28.052692400000002</v>
      </c>
      <c r="F87" s="32">
        <v>26.285926799999999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3:22">
      <c r="C88" t="s">
        <v>106</v>
      </c>
      <c r="D88" t="s">
        <v>107</v>
      </c>
      <c r="E88" s="32">
        <v>26.619154000000002</v>
      </c>
      <c r="F88" s="32">
        <v>21.188318299999999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90" spans="3:22">
      <c r="C90" t="s">
        <v>37</v>
      </c>
      <c r="D90" t="s">
        <v>38</v>
      </c>
      <c r="E90" s="32">
        <v>20.729885100000001</v>
      </c>
      <c r="F90" s="32">
        <v>19.9272709</v>
      </c>
      <c r="G90" s="32">
        <v>19.644313799999999</v>
      </c>
      <c r="H90" s="32">
        <v>19.678407700000001</v>
      </c>
      <c r="I90" s="32">
        <v>18.179788599999998</v>
      </c>
      <c r="J90" s="32">
        <v>16.167291599999999</v>
      </c>
      <c r="K90" s="32">
        <v>15.7834854</v>
      </c>
      <c r="L90" s="32">
        <v>16.423364599999999</v>
      </c>
      <c r="M90"/>
      <c r="N90"/>
      <c r="O90"/>
      <c r="P90"/>
      <c r="Q90"/>
      <c r="R90"/>
      <c r="S90"/>
      <c r="T90"/>
      <c r="U90"/>
      <c r="V90"/>
    </row>
    <row r="91" spans="3:22">
      <c r="C91" t="s">
        <v>37</v>
      </c>
      <c r="D91" t="s">
        <v>39</v>
      </c>
      <c r="E91" s="32">
        <v>21.5780487</v>
      </c>
      <c r="F91" s="32">
        <v>18.8021584</v>
      </c>
      <c r="G91" s="32">
        <v>18.255670500000001</v>
      </c>
      <c r="H91" s="32">
        <v>16.1308422</v>
      </c>
      <c r="I91" s="32">
        <v>16.840381600000001</v>
      </c>
      <c r="J91" s="32">
        <v>18.1642075</v>
      </c>
      <c r="K91" s="32">
        <v>16.1654549</v>
      </c>
      <c r="L91" s="32">
        <v>15.424557699999999</v>
      </c>
      <c r="M91"/>
      <c r="N91"/>
      <c r="O91"/>
      <c r="P91"/>
      <c r="Q91"/>
      <c r="R91"/>
      <c r="S91"/>
      <c r="T91"/>
      <c r="U91"/>
      <c r="V91"/>
    </row>
    <row r="92" spans="3:22">
      <c r="C92" t="s">
        <v>40</v>
      </c>
      <c r="D92" t="s">
        <v>41</v>
      </c>
      <c r="E92" s="32">
        <v>23.438713100000001</v>
      </c>
      <c r="F92" s="32">
        <v>19.999996199999998</v>
      </c>
      <c r="G92" s="32">
        <v>22.219354599999999</v>
      </c>
      <c r="H92" s="32">
        <v>21.221874199999998</v>
      </c>
      <c r="I92" s="32">
        <v>20.902561200000001</v>
      </c>
      <c r="J92" s="32">
        <v>19.688096999999999</v>
      </c>
      <c r="K92" s="32">
        <v>17.904350300000001</v>
      </c>
      <c r="L92" s="32">
        <v>17.751060500000001</v>
      </c>
      <c r="M92"/>
      <c r="N92"/>
      <c r="O92"/>
      <c r="P92"/>
      <c r="Q92"/>
      <c r="R92"/>
      <c r="S92"/>
      <c r="T92"/>
      <c r="U92"/>
      <c r="V92"/>
    </row>
    <row r="93" spans="3:22">
      <c r="C93" t="s">
        <v>40</v>
      </c>
      <c r="D93" t="s">
        <v>42</v>
      </c>
      <c r="E93" s="32">
        <v>24.837036099999999</v>
      </c>
      <c r="F93" s="32">
        <v>21.402627899999999</v>
      </c>
      <c r="G93" s="32">
        <v>21.033334700000001</v>
      </c>
      <c r="H93" s="32">
        <v>20.1149998</v>
      </c>
      <c r="I93" s="32">
        <v>18.5543461</v>
      </c>
      <c r="J93" s="32">
        <v>21.205127699999998</v>
      </c>
      <c r="K93" s="32">
        <v>19.093021400000001</v>
      </c>
      <c r="L93" s="32">
        <v>19.1674404</v>
      </c>
      <c r="M93"/>
      <c r="N93"/>
      <c r="O93"/>
      <c r="P93"/>
      <c r="Q93"/>
      <c r="R93"/>
      <c r="S93"/>
      <c r="T93"/>
      <c r="U93"/>
      <c r="V93"/>
    </row>
    <row r="94" spans="3:22">
      <c r="C94" t="s">
        <v>26</v>
      </c>
      <c r="D94" t="s">
        <v>27</v>
      </c>
      <c r="E94" s="32">
        <v>13.795944199999999</v>
      </c>
      <c r="F94" s="32">
        <v>25.6604633</v>
      </c>
      <c r="G94" s="32">
        <v>22.7727261</v>
      </c>
      <c r="H94" s="32">
        <v>24.302497899999999</v>
      </c>
      <c r="I94" s="32">
        <v>23.314285300000002</v>
      </c>
      <c r="J94" s="32">
        <v>23.424999199999998</v>
      </c>
      <c r="K94" s="32">
        <v>21.252080899999999</v>
      </c>
      <c r="L94" s="32">
        <v>20.466003400000002</v>
      </c>
      <c r="M94" s="32">
        <v>19.4254894</v>
      </c>
      <c r="N94" s="32">
        <v>19.368625600000001</v>
      </c>
      <c r="O94" s="32">
        <v>18.8830223</v>
      </c>
      <c r="P94" s="32">
        <v>19.694118499999998</v>
      </c>
      <c r="Q94" s="32">
        <v>20.110000599999999</v>
      </c>
      <c r="R94" s="32">
        <v>19.540384299999999</v>
      </c>
      <c r="S94" s="32">
        <v>16.901691400000001</v>
      </c>
      <c r="T94" s="32">
        <v>18.729087799999999</v>
      </c>
      <c r="U94" s="32">
        <v>18.833961500000001</v>
      </c>
      <c r="V94"/>
    </row>
    <row r="95" spans="3:22">
      <c r="C95" t="s">
        <v>26</v>
      </c>
      <c r="D95" t="s">
        <v>28</v>
      </c>
      <c r="E95" s="32">
        <v>22.4863605</v>
      </c>
      <c r="F95" s="32">
        <v>24.380950899999998</v>
      </c>
      <c r="G95" s="32">
        <v>24.3902435</v>
      </c>
      <c r="H95" s="32">
        <v>24.792682599999999</v>
      </c>
      <c r="I95" s="32">
        <v>22.693183900000001</v>
      </c>
      <c r="J95" s="32">
        <v>21.771734200000001</v>
      </c>
      <c r="K95" s="32">
        <v>20.596000700000001</v>
      </c>
      <c r="L95" s="32">
        <v>19.748977700000001</v>
      </c>
      <c r="M95" s="32">
        <v>20.897916800000001</v>
      </c>
      <c r="N95" s="32">
        <v>20.5580006</v>
      </c>
      <c r="O95" s="32">
        <v>20.076000199999999</v>
      </c>
      <c r="P95" s="32">
        <v>19.4037781</v>
      </c>
      <c r="Q95" s="32">
        <v>18.562963499999999</v>
      </c>
      <c r="R95" s="32">
        <v>16.364515300000001</v>
      </c>
      <c r="S95" s="32">
        <v>14.5422525</v>
      </c>
      <c r="T95" s="32">
        <v>13.8014078</v>
      </c>
      <c r="U95"/>
      <c r="V95"/>
    </row>
    <row r="96" spans="3:22">
      <c r="C96" t="s">
        <v>26</v>
      </c>
      <c r="D96" t="s">
        <v>29</v>
      </c>
      <c r="E96" s="32">
        <v>24.7749977</v>
      </c>
      <c r="F96" s="32">
        <v>21.4804344</v>
      </c>
      <c r="G96" s="32">
        <v>20.270830199999999</v>
      </c>
      <c r="H96" s="32">
        <v>23.619043399999999</v>
      </c>
      <c r="I96" s="32">
        <v>24.004762599999999</v>
      </c>
      <c r="J96" s="32">
        <v>20.624486900000001</v>
      </c>
      <c r="K96" s="32">
        <v>20.3979149</v>
      </c>
      <c r="L96" s="32">
        <v>20.418001199999999</v>
      </c>
      <c r="M96" s="32">
        <v>19.111104999999998</v>
      </c>
      <c r="N96" s="32">
        <v>19.567310299999999</v>
      </c>
      <c r="O96" s="32">
        <v>19.657689999999999</v>
      </c>
      <c r="P96" s="32">
        <v>19.151851700000002</v>
      </c>
      <c r="Q96" s="32">
        <v>16.5100002</v>
      </c>
      <c r="R96" s="32">
        <v>19.215093599999999</v>
      </c>
      <c r="S96" s="32">
        <v>19.232688899999999</v>
      </c>
      <c r="T96"/>
      <c r="U96"/>
      <c r="V96"/>
    </row>
    <row r="97" spans="3:22">
      <c r="C97" t="s">
        <v>26</v>
      </c>
      <c r="D97" t="s">
        <v>30</v>
      </c>
      <c r="E97" s="32">
        <v>20.989126200000001</v>
      </c>
      <c r="F97" s="32">
        <v>22.9348831</v>
      </c>
      <c r="G97" s="32">
        <v>22.470453299999999</v>
      </c>
      <c r="H97" s="32">
        <v>22.195550900000001</v>
      </c>
      <c r="I97" s="32">
        <v>20.021566400000001</v>
      </c>
      <c r="J97" s="32">
        <v>16.643549</v>
      </c>
      <c r="K97" s="32">
        <v>19.905881900000001</v>
      </c>
      <c r="L97" s="32">
        <v>20.260782200000001</v>
      </c>
      <c r="M97" s="32">
        <v>19.8470631</v>
      </c>
      <c r="N97" s="32">
        <v>20.111763</v>
      </c>
      <c r="O97" s="32">
        <v>17.898212399999998</v>
      </c>
      <c r="P97" s="32">
        <v>17.029506699999999</v>
      </c>
      <c r="Q97"/>
      <c r="R97"/>
      <c r="S97"/>
      <c r="T97"/>
      <c r="U97"/>
      <c r="V97"/>
    </row>
    <row r="98" spans="3:22">
      <c r="C98" t="s">
        <v>26</v>
      </c>
      <c r="D98" t="s">
        <v>31</v>
      </c>
      <c r="E98" s="32">
        <v>27.207897200000001</v>
      </c>
      <c r="F98" s="32">
        <v>21.446666700000002</v>
      </c>
      <c r="G98" s="32">
        <v>19.5179996</v>
      </c>
      <c r="H98" s="32">
        <v>25.8641033</v>
      </c>
      <c r="I98" s="32">
        <v>19.192592600000001</v>
      </c>
      <c r="J98" s="32">
        <v>20.9958305</v>
      </c>
      <c r="K98" s="32">
        <v>22.171739599999999</v>
      </c>
      <c r="L98" s="32">
        <v>23.034089999999999</v>
      </c>
      <c r="M98" s="32">
        <v>21.944681200000002</v>
      </c>
      <c r="N98" s="32">
        <v>21.991306300000002</v>
      </c>
      <c r="O98" s="32">
        <v>21.638296100000002</v>
      </c>
      <c r="P98" s="32">
        <v>20.918367400000001</v>
      </c>
      <c r="Q98"/>
      <c r="R98"/>
      <c r="S98"/>
      <c r="T98"/>
      <c r="U98"/>
      <c r="V98"/>
    </row>
    <row r="99" spans="3:22">
      <c r="C99" t="s">
        <v>26</v>
      </c>
      <c r="D99" t="s">
        <v>32</v>
      </c>
      <c r="E99" s="32">
        <v>15.3515139</v>
      </c>
      <c r="F99" s="32">
        <v>16.883329400000001</v>
      </c>
      <c r="G99" s="32">
        <v>20.1196041</v>
      </c>
      <c r="H99" s="32">
        <v>20.088233899999999</v>
      </c>
      <c r="I99" s="32">
        <v>19.717306099999998</v>
      </c>
      <c r="J99" s="32">
        <v>19.366039300000001</v>
      </c>
      <c r="K99" s="32">
        <v>19.732074699999998</v>
      </c>
      <c r="L99" s="32">
        <v>19.140739400000001</v>
      </c>
      <c r="M99" s="32">
        <v>16.634428</v>
      </c>
      <c r="N99" s="32">
        <v>18.058923700000001</v>
      </c>
      <c r="O99" s="32">
        <v>16.923335999999999</v>
      </c>
      <c r="P99" s="32">
        <v>16.9694881</v>
      </c>
      <c r="Q99" s="32">
        <v>15.343748099999999</v>
      </c>
      <c r="R99" s="32">
        <v>14.2884054</v>
      </c>
      <c r="S99" s="32">
        <v>13.8111076</v>
      </c>
      <c r="T99" s="32">
        <v>13.3759975</v>
      </c>
      <c r="U99"/>
      <c r="V99"/>
    </row>
    <row r="100" spans="3:22">
      <c r="C100" t="s">
        <v>26</v>
      </c>
      <c r="D100" t="s">
        <v>33</v>
      </c>
      <c r="E100" s="32">
        <v>19.098112100000002</v>
      </c>
      <c r="F100" s="32">
        <v>19.419609099999999</v>
      </c>
      <c r="G100" s="32">
        <v>20.939998599999999</v>
      </c>
      <c r="H100" s="32">
        <v>21.319564799999998</v>
      </c>
      <c r="I100" s="32">
        <v>20.735998200000001</v>
      </c>
      <c r="J100" s="32">
        <v>20.374000500000001</v>
      </c>
      <c r="K100" s="32">
        <v>20.749996199999998</v>
      </c>
      <c r="L100" s="32">
        <v>21.112766300000001</v>
      </c>
      <c r="M100"/>
      <c r="N100"/>
      <c r="O100"/>
      <c r="P100"/>
      <c r="Q100"/>
      <c r="R100"/>
      <c r="S100"/>
      <c r="T100"/>
      <c r="U100"/>
      <c r="V100"/>
    </row>
    <row r="101" spans="3:22">
      <c r="C101" t="s">
        <v>26</v>
      </c>
      <c r="D101" t="s">
        <v>111</v>
      </c>
      <c r="E101" s="32">
        <v>19.935997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3:22">
      <c r="C102" t="s">
        <v>34</v>
      </c>
      <c r="D102" t="s">
        <v>35</v>
      </c>
      <c r="E102" s="32">
        <v>25.0835285</v>
      </c>
      <c r="F102" s="32">
        <v>23.4011383</v>
      </c>
      <c r="G102" s="32">
        <v>25.1809464</v>
      </c>
      <c r="H102" s="32">
        <v>23.771110499999999</v>
      </c>
      <c r="I102" s="32">
        <v>23.686666500000001</v>
      </c>
      <c r="J102" s="32">
        <v>22.425266300000001</v>
      </c>
      <c r="K102" s="32">
        <v>21.704856899999999</v>
      </c>
      <c r="L102" s="32">
        <v>19.5945435</v>
      </c>
      <c r="M102" s="32">
        <v>19.079820600000001</v>
      </c>
      <c r="N102" s="32">
        <v>19.669446900000001</v>
      </c>
      <c r="O102"/>
      <c r="P102"/>
      <c r="Q102"/>
      <c r="R102"/>
      <c r="S102"/>
      <c r="T102"/>
      <c r="U102"/>
      <c r="V102"/>
    </row>
    <row r="103" spans="3:22">
      <c r="C103" t="s">
        <v>34</v>
      </c>
      <c r="D103" t="s">
        <v>36</v>
      </c>
      <c r="E103" s="32">
        <v>26.480766299999999</v>
      </c>
      <c r="F103" s="32">
        <v>22.229030600000002</v>
      </c>
      <c r="G103" s="32">
        <v>21.588352199999999</v>
      </c>
      <c r="H103" s="32">
        <v>15.0802689</v>
      </c>
      <c r="I103" s="32">
        <v>19.564544699999999</v>
      </c>
      <c r="J103" s="32">
        <v>21.783504499999999</v>
      </c>
      <c r="K103" s="32">
        <v>20.822639500000001</v>
      </c>
      <c r="L103" s="32">
        <v>18.731307999999999</v>
      </c>
      <c r="M103" s="32">
        <v>19.179086699999999</v>
      </c>
      <c r="N103"/>
      <c r="O103"/>
      <c r="P103"/>
      <c r="Q103"/>
      <c r="R103"/>
      <c r="S103"/>
      <c r="T103"/>
      <c r="U103"/>
      <c r="V103"/>
    </row>
  </sheetData>
  <printOptions gridLines="1"/>
  <pageMargins left="0.75000000000000011" right="0.75000000000000011" top="1" bottom="1" header="0.5" footer="0.5"/>
  <pageSetup scale="56" orientation="landscape" horizontalDpi="4294967292" verticalDpi="4294967292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 13-02-07 14h36 Balco</vt:lpstr>
    </vt:vector>
  </TitlesOfParts>
  <Company>CAMS-LLNL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Zimmerman</dc:creator>
  <cp:lastModifiedBy>Susan Zimmerman</cp:lastModifiedBy>
  <dcterms:created xsi:type="dcterms:W3CDTF">2013-03-07T22:47:14Z</dcterms:created>
  <dcterms:modified xsi:type="dcterms:W3CDTF">2013-03-07T22:47:34Z</dcterms:modified>
</cp:coreProperties>
</file>