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1120" yWindow="1120" windowWidth="24480" windowHeight="17260" tabRatio="500"/>
  </bookViews>
  <sheets>
    <sheet name="BE 13-07-27 03h55 Balco" sheetId="1" r:id="rId1"/>
  </sheets>
  <definedNames>
    <definedName name="BE_ratio1" localSheetId="0">'BE 13-07-27 03h55 Balco'!$J$9:$J$27</definedName>
    <definedName name="bkdg_error" localSheetId="0">'BE 13-07-27 03h55 Balco'!$M$9:$M$1048576</definedName>
    <definedName name="bkgd_error" localSheetId="0">'BE 13-07-27 03h55 Balco'!$M$9:$M$27</definedName>
    <definedName name="bkgd_ratio" localSheetId="0">'BE 13-07-27 03h55 Balco'!$L$9:$L$27</definedName>
    <definedName name="exterror" localSheetId="0">'BE 13-07-27 03h55 Balco'!$H$9:$H$21</definedName>
    <definedName name="interror" localSheetId="0">'BE 13-07-27 03h55 Balco'!$G$9:$G$21</definedName>
    <definedName name="_xlnm.Print_Titles" localSheetId="0">'BE 13-07-27 03h55 Balco'!$6:$8</definedName>
    <definedName name="r_to_rstd" localSheetId="0">'BE 13-07-27 03h55 Balco'!$F$9:$F$27</definedName>
    <definedName name="ratio_err1" localSheetId="0">'BE 13-07-27 03h55 Balco'!$K$9:$K$27</definedName>
    <definedName name="std_" localSheetId="0">'BE 13-07-27 03h55 Balco'!$D$2</definedName>
    <definedName name="std_bkgd" localSheetId="0">'BE 13-07-27 03h55 Balco'!$D$3</definedName>
    <definedName name="Truefrac" localSheetId="0">'BE 13-07-27 03h55 Balco'!$I$9:$I$21</definedName>
    <definedName name="xxxx" localSheetId="0">'BE 13-07-27 03h55 Balco'!$J$9:$J$21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1" l="1"/>
  <c r="O27" i="1"/>
  <c r="J27" i="1"/>
  <c r="N27" i="1"/>
  <c r="Q27" i="1"/>
  <c r="K26" i="1"/>
  <c r="O26" i="1"/>
  <c r="J26" i="1"/>
  <c r="N26" i="1"/>
  <c r="Q26" i="1"/>
  <c r="K25" i="1"/>
  <c r="O25" i="1"/>
  <c r="J25" i="1"/>
  <c r="N25" i="1"/>
  <c r="Q25" i="1"/>
  <c r="K24" i="1"/>
  <c r="O24" i="1"/>
  <c r="J24" i="1"/>
  <c r="N24" i="1"/>
  <c r="Q24" i="1"/>
  <c r="K23" i="1"/>
  <c r="O23" i="1"/>
  <c r="J23" i="1"/>
  <c r="N23" i="1"/>
  <c r="Q23" i="1"/>
  <c r="K22" i="1"/>
  <c r="O22" i="1"/>
  <c r="J22" i="1"/>
  <c r="N22" i="1"/>
  <c r="Q22" i="1"/>
  <c r="K21" i="1"/>
  <c r="O21" i="1"/>
  <c r="J21" i="1"/>
  <c r="N21" i="1"/>
  <c r="Q21" i="1"/>
  <c r="P21" i="1"/>
  <c r="K20" i="1"/>
  <c r="O20" i="1"/>
  <c r="J20" i="1"/>
  <c r="N20" i="1"/>
  <c r="Q20" i="1"/>
  <c r="P20" i="1"/>
  <c r="K19" i="1"/>
  <c r="O19" i="1"/>
  <c r="J19" i="1"/>
  <c r="N19" i="1"/>
  <c r="Q19" i="1"/>
  <c r="P19" i="1"/>
  <c r="K18" i="1"/>
  <c r="O18" i="1"/>
  <c r="J18" i="1"/>
  <c r="N18" i="1"/>
  <c r="Q18" i="1"/>
  <c r="P18" i="1"/>
  <c r="K17" i="1"/>
  <c r="O17" i="1"/>
  <c r="J17" i="1"/>
  <c r="N17" i="1"/>
  <c r="Q17" i="1"/>
  <c r="P17" i="1"/>
  <c r="K16" i="1"/>
  <c r="O16" i="1"/>
  <c r="J16" i="1"/>
  <c r="N16" i="1"/>
  <c r="Q16" i="1"/>
  <c r="P16" i="1"/>
  <c r="K15" i="1"/>
  <c r="O15" i="1"/>
  <c r="J15" i="1"/>
  <c r="N15" i="1"/>
  <c r="Q15" i="1"/>
  <c r="P15" i="1"/>
  <c r="K14" i="1"/>
  <c r="O14" i="1"/>
  <c r="J14" i="1"/>
  <c r="N14" i="1"/>
  <c r="Q14" i="1"/>
  <c r="P14" i="1"/>
  <c r="K13" i="1"/>
  <c r="O13" i="1"/>
  <c r="J13" i="1"/>
  <c r="N13" i="1"/>
  <c r="Q13" i="1"/>
  <c r="P13" i="1"/>
  <c r="K12" i="1"/>
  <c r="O12" i="1"/>
  <c r="J12" i="1"/>
  <c r="N12" i="1"/>
  <c r="Q12" i="1"/>
  <c r="P12" i="1"/>
  <c r="K11" i="1"/>
  <c r="O11" i="1"/>
  <c r="J11" i="1"/>
  <c r="N11" i="1"/>
  <c r="Q11" i="1"/>
  <c r="P11" i="1"/>
  <c r="K10" i="1"/>
  <c r="O10" i="1"/>
  <c r="J10" i="1"/>
  <c r="N10" i="1"/>
  <c r="Q10" i="1"/>
  <c r="P10" i="1"/>
  <c r="K9" i="1"/>
  <c r="O9" i="1"/>
  <c r="J9" i="1"/>
  <c r="N9" i="1"/>
  <c r="Q9" i="1"/>
  <c r="P9" i="1"/>
</calcChain>
</file>

<file path=xl/sharedStrings.xml><?xml version="1.0" encoding="utf-8"?>
<sst xmlns="http://schemas.openxmlformats.org/spreadsheetml/2006/main" count="144" uniqueCount="60">
  <si>
    <t>Standard used for normalization:</t>
  </si>
  <si>
    <t>07KNSTD3110</t>
  </si>
  <si>
    <t xml:space="preserve"> </t>
  </si>
  <si>
    <t>10/9 ratio for standard =</t>
  </si>
  <si>
    <t>Carrier background for stds=</t>
  </si>
  <si>
    <t>Boron correction factor =</t>
  </si>
  <si>
    <t>(3.7±0.3)x10^-4</t>
  </si>
  <si>
    <t xml:space="preserve">     10Be/9Be RATIO</t>
  </si>
  <si>
    <t xml:space="preserve">  10Be/9Be RATIO</t>
  </si>
  <si>
    <t>( CORRECTED FOR BORON)</t>
  </si>
  <si>
    <t xml:space="preserve">   (SAMPLE BKGD)</t>
  </si>
  <si>
    <t xml:space="preserve">    (CORR. FOR BKGDS)</t>
  </si>
  <si>
    <t>DATE</t>
  </si>
  <si>
    <t>SAMPLE NAME</t>
  </si>
  <si>
    <t>CAMS #</t>
  </si>
  <si>
    <t>runs</t>
  </si>
  <si>
    <t>r_to_rstd</t>
  </si>
  <si>
    <t>interror</t>
  </si>
  <si>
    <t>exterror</t>
  </si>
  <si>
    <t>Truefrac</t>
  </si>
  <si>
    <t>BE_ratio1</t>
  </si>
  <si>
    <t>ratio_err1</t>
  </si>
  <si>
    <t>bkgd_ratio</t>
  </si>
  <si>
    <t>bkgd_error</t>
  </si>
  <si>
    <t>RATIO</t>
  </si>
  <si>
    <t>ERROR</t>
  </si>
  <si>
    <t>STANDARD</t>
  </si>
  <si>
    <t>KNSTD 3110</t>
  </si>
  <si>
    <t>BE35460</t>
  </si>
  <si>
    <t>BE35461</t>
  </si>
  <si>
    <t>BE35462</t>
  </si>
  <si>
    <t>BE35463</t>
  </si>
  <si>
    <t>BE35586</t>
  </si>
  <si>
    <t>BE35587</t>
  </si>
  <si>
    <t>BE35588</t>
  </si>
  <si>
    <t>KNSTD 549</t>
  </si>
  <si>
    <t>BE35571</t>
  </si>
  <si>
    <t>BE35572</t>
  </si>
  <si>
    <t>KNSTD 1032</t>
  </si>
  <si>
    <t>BE35412</t>
  </si>
  <si>
    <t>BE35580</t>
  </si>
  <si>
    <t>KNSTD 9422</t>
  </si>
  <si>
    <t>BE35612</t>
  </si>
  <si>
    <t>BE35613</t>
  </si>
  <si>
    <t>Stone/Balco</t>
  </si>
  <si>
    <t>11-ATH-238-CRN</t>
  </si>
  <si>
    <t>BE35626</t>
  </si>
  <si>
    <t>11-ATH-273-SML</t>
  </si>
  <si>
    <t>BE35627</t>
  </si>
  <si>
    <t>11-ATH-274-SML</t>
  </si>
  <si>
    <t>BE35628</t>
  </si>
  <si>
    <t>11-ATH-279-SML</t>
  </si>
  <si>
    <t>BE35629</t>
  </si>
  <si>
    <t>11-ATH-294-SML</t>
  </si>
  <si>
    <t>BE35630</t>
  </si>
  <si>
    <t>Blank_218_TH</t>
  </si>
  <si>
    <t>BE35631</t>
  </si>
  <si>
    <t xml:space="preserve">Sample </t>
  </si>
  <si>
    <t>ID</t>
  </si>
  <si>
    <t>Current (microA)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</si>
</sst>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E-00"/>
    <numFmt numFmtId="166" formatCode="0.0E-00"/>
    <numFmt numFmtId="167" formatCode="0.000E+00"/>
    <numFmt numFmtId="168" formatCode="#.###E-##"/>
    <numFmt numFmtId="169" formatCode="#.#####E-##"/>
    <numFmt numFmtId="170" formatCode="yyyy\.mm\.dd"/>
    <numFmt numFmtId="171" formatCode="d\ mmmm\ yyyy"/>
    <numFmt numFmtId="172" formatCode="0.0%"/>
    <numFmt numFmtId="173" formatCode="0.0"/>
  </numFmts>
  <fonts count="6" x14ac:knownFonts="1">
    <font>
      <sz val="10"/>
      <name val="Verdana"/>
    </font>
    <font>
      <sz val="9"/>
      <name val="Geneva"/>
      <family val="2"/>
    </font>
    <font>
      <sz val="10"/>
      <name val="Verdana"/>
    </font>
    <font>
      <b/>
      <sz val="10"/>
      <name val="Verdana"/>
    </font>
    <font>
      <b/>
      <sz val="9"/>
      <name val="Geneva"/>
    </font>
    <font>
      <b/>
      <sz val="9"/>
      <color rgb="FFFF000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2" applyFont="1" applyFill="1"/>
    <xf numFmtId="0" fontId="1" fillId="0" borderId="0" xfId="2" applyFont="1" applyFill="1" applyAlignment="1"/>
    <xf numFmtId="0" fontId="1" fillId="0" borderId="0" xfId="2" applyFont="1" applyFill="1" applyAlignment="1">
      <alignment horizontal="left"/>
    </xf>
    <xf numFmtId="0" fontId="1" fillId="0" borderId="0" xfId="2" applyFont="1" applyFill="1" applyAlignment="1">
      <alignment horizontal="center"/>
    </xf>
    <xf numFmtId="0" fontId="3" fillId="0" borderId="0" xfId="0" applyFont="1" applyFill="1"/>
    <xf numFmtId="164" fontId="4" fillId="0" borderId="0" xfId="2" applyNumberFormat="1" applyFont="1" applyFill="1" applyAlignment="1">
      <alignment horizontal="center"/>
    </xf>
    <xf numFmtId="165" fontId="1" fillId="0" borderId="0" xfId="2" applyNumberFormat="1" applyFont="1" applyFill="1"/>
    <xf numFmtId="166" fontId="1" fillId="0" borderId="0" xfId="2" applyNumberFormat="1" applyFont="1" applyFill="1"/>
    <xf numFmtId="11" fontId="1" fillId="0" borderId="0" xfId="2" applyNumberFormat="1" applyFont="1" applyFill="1" applyAlignment="1">
      <alignment horizontal="center"/>
    </xf>
    <xf numFmtId="11" fontId="1" fillId="0" borderId="0" xfId="2" applyNumberFormat="1" applyFont="1" applyFill="1"/>
    <xf numFmtId="2" fontId="1" fillId="0" borderId="0" xfId="2" applyNumberFormat="1" applyFont="1" applyFill="1" applyAlignment="1">
      <alignment horizontal="center"/>
    </xf>
    <xf numFmtId="167" fontId="1" fillId="0" borderId="0" xfId="2" applyNumberFormat="1" applyFont="1" applyFill="1"/>
    <xf numFmtId="168" fontId="1" fillId="0" borderId="0" xfId="2" applyNumberFormat="1" applyFont="1" applyFill="1" applyAlignment="1">
      <alignment horizontal="left"/>
    </xf>
    <xf numFmtId="169" fontId="1" fillId="0" borderId="0" xfId="2" applyNumberFormat="1" applyFont="1" applyFill="1" applyAlignment="1">
      <alignment horizontal="center"/>
    </xf>
    <xf numFmtId="0" fontId="5" fillId="0" borderId="0" xfId="2" applyFont="1" applyFill="1"/>
    <xf numFmtId="164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5" fontId="1" fillId="0" borderId="0" xfId="2" applyNumberFormat="1" applyFont="1" applyFill="1" applyAlignment="1">
      <alignment horizontal="left"/>
    </xf>
    <xf numFmtId="11" fontId="1" fillId="0" borderId="0" xfId="2" applyNumberFormat="1" applyFont="1" applyFill="1" applyAlignment="1">
      <alignment horizontal="left"/>
    </xf>
    <xf numFmtId="170" fontId="1" fillId="0" borderId="0" xfId="2" applyNumberFormat="1" applyFont="1" applyFill="1" applyBorder="1" applyAlignment="1">
      <alignment horizontal="center"/>
    </xf>
    <xf numFmtId="171" fontId="1" fillId="0" borderId="0" xfId="2" applyNumberFormat="1" applyFont="1" applyFill="1" applyBorder="1" applyAlignment="1">
      <alignment horizontal="center"/>
    </xf>
    <xf numFmtId="167" fontId="1" fillId="0" borderId="0" xfId="2" applyNumberFormat="1" applyFont="1" applyFill="1" applyAlignment="1">
      <alignment horizontal="center"/>
    </xf>
    <xf numFmtId="172" fontId="1" fillId="0" borderId="0" xfId="1" applyNumberFormat="1" applyFont="1" applyFill="1"/>
    <xf numFmtId="164" fontId="1" fillId="0" borderId="0" xfId="1" applyNumberFormat="1" applyFont="1" applyFill="1" applyAlignment="1">
      <alignment horizontal="center"/>
    </xf>
    <xf numFmtId="172" fontId="2" fillId="0" borderId="0" xfId="3" applyNumberFormat="1" applyFont="1" applyFill="1" applyAlignment="1">
      <alignment horizontal="center"/>
    </xf>
    <xf numFmtId="172" fontId="1" fillId="0" borderId="0" xfId="2" applyNumberFormat="1" applyFont="1" applyFill="1" applyAlignment="1">
      <alignment horizontal="center"/>
    </xf>
    <xf numFmtId="17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173" fontId="0" fillId="0" borderId="0" xfId="0" applyNumberFormat="1" applyAlignment="1">
      <alignment horizontal="center"/>
    </xf>
  </cellXfs>
  <cellStyles count="8">
    <cellStyle name="Milliers [0]_BE 09.12.03 11h48 RATIOS" xfId="4"/>
    <cellStyle name="Milliers_BE 09.12.03 11h48 RATIOS" xfId="5"/>
    <cellStyle name="Monétaire [0]_BE 09.12.03 11h48 RATIOS" xfId="6"/>
    <cellStyle name="Monétaire_BE 09.12.03 11h48 RATIOS" xfId="7"/>
    <cellStyle name="Normal" xfId="0" builtinId="0"/>
    <cellStyle name="Normal_BE 08.07.31 16h11 Ratios" xfId="2"/>
    <cellStyle name="Normal_BE 09.12.04 23h48 RATIOS_DHR" xfId="3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49"/>
  <sheetViews>
    <sheetView tabSelected="1" workbookViewId="0">
      <selection activeCell="A36" sqref="A36:XFD66"/>
    </sheetView>
  </sheetViews>
  <sheetFormatPr baseColWidth="10" defaultColWidth="4.42578125" defaultRowHeight="13" outlineLevelCol="1" x14ac:dyDescent="0"/>
  <cols>
    <col min="1" max="1" width="12.28515625" style="1" customWidth="1" outlineLevel="1"/>
    <col min="2" max="2" width="16.28515625" style="4" customWidth="1"/>
    <col min="3" max="3" width="17.42578125" style="3" customWidth="1"/>
    <col min="4" max="4" width="8" style="4" bestFit="1" customWidth="1"/>
    <col min="5" max="5" width="6.85546875" style="4" customWidth="1"/>
    <col min="6" max="6" width="10.140625" style="1" bestFit="1" customWidth="1" outlineLevel="1"/>
    <col min="7" max="7" width="10.42578125" style="1" customWidth="1" outlineLevel="1"/>
    <col min="8" max="8" width="10.140625" style="1" bestFit="1" customWidth="1" outlineLevel="1"/>
    <col min="9" max="9" width="10.140625" style="16" bestFit="1" customWidth="1"/>
    <col min="10" max="10" width="11.5703125" style="7" customWidth="1"/>
    <col min="11" max="11" width="8" style="8" bestFit="1" customWidth="1"/>
    <col min="12" max="12" width="11.140625" style="9" customWidth="1"/>
    <col min="13" max="13" width="7.5703125" style="9" bestFit="1" customWidth="1"/>
    <col min="14" max="14" width="12.28515625" style="7" customWidth="1"/>
    <col min="15" max="15" width="8" style="10" bestFit="1" customWidth="1"/>
    <col min="16" max="16" width="7.42578125" style="4" customWidth="1"/>
    <col min="17" max="17" width="7.140625" style="1" customWidth="1"/>
    <col min="18" max="18" width="10.5703125" style="1" bestFit="1" customWidth="1" outlineLevel="1"/>
    <col min="19" max="19" width="4.42578125" style="11" outlineLevel="1"/>
    <col min="20" max="20" width="8.85546875" style="1" bestFit="1" customWidth="1" outlineLevel="1"/>
    <col min="21" max="21" width="2" style="12" customWidth="1"/>
    <col min="22" max="22" width="12.42578125" style="12" bestFit="1" customWidth="1"/>
    <col min="23" max="23" width="10.5703125" style="1" bestFit="1" customWidth="1"/>
    <col min="24" max="24" width="4.42578125" style="1"/>
    <col min="25" max="25" width="7.85546875" style="1" bestFit="1" customWidth="1"/>
    <col min="26" max="16384" width="4.42578125" style="1"/>
  </cols>
  <sheetData>
    <row r="1" spans="1:23">
      <c r="B1" s="2" t="s">
        <v>0</v>
      </c>
      <c r="E1" s="4" t="s">
        <v>1</v>
      </c>
      <c r="G1" s="5"/>
      <c r="I1" s="6" t="s">
        <v>2</v>
      </c>
    </row>
    <row r="2" spans="1:23">
      <c r="B2" s="2" t="s">
        <v>3</v>
      </c>
      <c r="C2" s="13"/>
      <c r="D2" s="14">
        <v>2.8500000000000002E-12</v>
      </c>
      <c r="I2" s="6"/>
    </row>
    <row r="3" spans="1:23">
      <c r="B3" s="2" t="s">
        <v>4</v>
      </c>
      <c r="C3" s="13"/>
      <c r="D3" s="14"/>
      <c r="G3" s="15"/>
    </row>
    <row r="4" spans="1:23">
      <c r="B4" s="2" t="s">
        <v>5</v>
      </c>
      <c r="C4" s="13"/>
      <c r="D4" s="17" t="s">
        <v>6</v>
      </c>
      <c r="E4" s="18"/>
      <c r="F4" s="19"/>
    </row>
    <row r="5" spans="1:23">
      <c r="B5" s="2"/>
      <c r="C5" s="13"/>
    </row>
    <row r="6" spans="1:23">
      <c r="J6" s="20" t="s">
        <v>7</v>
      </c>
      <c r="L6" s="21" t="s">
        <v>8</v>
      </c>
      <c r="N6" s="7" t="s">
        <v>8</v>
      </c>
    </row>
    <row r="7" spans="1:23">
      <c r="J7" s="20" t="s">
        <v>9</v>
      </c>
      <c r="L7" s="21" t="s">
        <v>10</v>
      </c>
      <c r="N7" s="7" t="s">
        <v>11</v>
      </c>
    </row>
    <row r="8" spans="1:23">
      <c r="B8" s="22" t="s">
        <v>12</v>
      </c>
      <c r="C8" s="3" t="s">
        <v>13</v>
      </c>
      <c r="D8" s="4" t="s">
        <v>14</v>
      </c>
      <c r="E8" s="4" t="s">
        <v>15</v>
      </c>
      <c r="F8" s="1" t="s">
        <v>16</v>
      </c>
      <c r="G8" s="1" t="s">
        <v>17</v>
      </c>
      <c r="H8" s="1" t="s">
        <v>18</v>
      </c>
      <c r="I8" s="16" t="s">
        <v>19</v>
      </c>
      <c r="J8" s="7" t="s">
        <v>20</v>
      </c>
      <c r="K8" s="8" t="s">
        <v>21</v>
      </c>
      <c r="L8" s="9" t="s">
        <v>22</v>
      </c>
      <c r="M8" s="9" t="s">
        <v>23</v>
      </c>
      <c r="N8" s="7" t="s">
        <v>24</v>
      </c>
      <c r="O8" s="10" t="s">
        <v>25</v>
      </c>
    </row>
    <row r="9" spans="1:23">
      <c r="A9" s="19" t="s">
        <v>26</v>
      </c>
      <c r="B9" s="23">
        <v>41482</v>
      </c>
      <c r="C9" t="s">
        <v>27</v>
      </c>
      <c r="D9" t="s">
        <v>28</v>
      </c>
      <c r="E9">
        <v>13</v>
      </c>
      <c r="F9">
        <v>1.011306</v>
      </c>
      <c r="G9">
        <v>4.6962999999999996E-3</v>
      </c>
      <c r="H9">
        <v>6.4653000000000002E-3</v>
      </c>
      <c r="I9">
        <v>0.99948959999999998</v>
      </c>
      <c r="J9" s="24">
        <f t="shared" ref="J9:J21" si="0">r_to_rstd*(std_+std_bkgd)</f>
        <v>2.8822221000000002E-12</v>
      </c>
      <c r="K9" s="24">
        <f t="shared" ref="K9:K16" si="1">std_*MAX(G9,H9)</f>
        <v>1.8426105000000001E-14</v>
      </c>
      <c r="N9" s="24">
        <f>(BE_ratio1-bkgd_ratio)</f>
        <v>2.8822221000000002E-12</v>
      </c>
      <c r="O9" s="9">
        <f t="shared" ref="O9:O21" si="2">SQRT(ratio_err1^2+bkgd_error^2)</f>
        <v>1.8426105000000001E-14</v>
      </c>
      <c r="P9" s="16">
        <f t="shared" ref="P9:P15" si="3">N9*1000000000000000/(2850)</f>
        <v>1.011306</v>
      </c>
      <c r="Q9" s="25">
        <f t="shared" ref="Q9:Q16" si="4">O9/N9</f>
        <v>6.3930205101126658E-3</v>
      </c>
      <c r="R9" s="1" t="s">
        <v>1</v>
      </c>
      <c r="T9" s="26"/>
      <c r="V9" s="27"/>
      <c r="W9" s="28"/>
    </row>
    <row r="10" spans="1:23">
      <c r="A10" s="19" t="s">
        <v>26</v>
      </c>
      <c r="B10" s="23">
        <v>41482</v>
      </c>
      <c r="C10" t="s">
        <v>27</v>
      </c>
      <c r="D10" t="s">
        <v>29</v>
      </c>
      <c r="E10">
        <v>12</v>
      </c>
      <c r="F10">
        <v>0.99284240000000001</v>
      </c>
      <c r="G10">
        <v>4.7533000000000002E-3</v>
      </c>
      <c r="H10">
        <v>5.7802000000000001E-3</v>
      </c>
      <c r="I10">
        <v>0.99939520000000004</v>
      </c>
      <c r="J10" s="24">
        <f t="shared" si="0"/>
        <v>2.8296008400000004E-12</v>
      </c>
      <c r="K10" s="24">
        <f t="shared" si="1"/>
        <v>1.6473570000000002E-14</v>
      </c>
      <c r="N10" s="24">
        <f t="shared" ref="N10:N21" si="5">(BE_ratio1-bkgd_ratio)</f>
        <v>2.8296008400000004E-12</v>
      </c>
      <c r="O10" s="9">
        <f t="shared" si="2"/>
        <v>1.6473570000000002E-14</v>
      </c>
      <c r="P10" s="16">
        <f t="shared" si="3"/>
        <v>0.99284240000000024</v>
      </c>
      <c r="Q10" s="25">
        <f t="shared" si="4"/>
        <v>5.8218706211580007E-3</v>
      </c>
      <c r="R10" s="1" t="s">
        <v>1</v>
      </c>
      <c r="T10" s="26"/>
      <c r="V10" s="27"/>
      <c r="W10" s="28"/>
    </row>
    <row r="11" spans="1:23">
      <c r="A11" s="19" t="s">
        <v>26</v>
      </c>
      <c r="B11" s="23">
        <v>41482</v>
      </c>
      <c r="C11" t="s">
        <v>27</v>
      </c>
      <c r="D11" t="s">
        <v>30</v>
      </c>
      <c r="E11">
        <v>15</v>
      </c>
      <c r="F11">
        <v>1.000189</v>
      </c>
      <c r="G11">
        <v>4.2151000000000003E-3</v>
      </c>
      <c r="H11">
        <v>5.2417999999999996E-3</v>
      </c>
      <c r="I11">
        <v>0.99945899999999999</v>
      </c>
      <c r="J11" s="24">
        <f t="shared" si="0"/>
        <v>2.8505386500000001E-12</v>
      </c>
      <c r="K11" s="24">
        <f t="shared" si="1"/>
        <v>1.4939129999999999E-14</v>
      </c>
      <c r="N11" s="24">
        <f t="shared" si="5"/>
        <v>2.8505386500000001E-12</v>
      </c>
      <c r="O11" s="9">
        <f t="shared" si="2"/>
        <v>1.4939129999999999E-14</v>
      </c>
      <c r="P11" s="16">
        <f t="shared" si="3"/>
        <v>1.000189</v>
      </c>
      <c r="Q11" s="25">
        <f t="shared" si="4"/>
        <v>5.2408094870069555E-3</v>
      </c>
      <c r="R11" s="1" t="s">
        <v>1</v>
      </c>
      <c r="T11" s="26"/>
      <c r="V11" s="27"/>
      <c r="W11" s="28"/>
    </row>
    <row r="12" spans="1:23">
      <c r="A12" s="19" t="s">
        <v>26</v>
      </c>
      <c r="B12" s="23">
        <v>41482</v>
      </c>
      <c r="C12" t="s">
        <v>27</v>
      </c>
      <c r="D12" t="s">
        <v>31</v>
      </c>
      <c r="E12">
        <v>15</v>
      </c>
      <c r="F12">
        <v>0.99453199999999997</v>
      </c>
      <c r="G12">
        <v>4.0879999999999996E-3</v>
      </c>
      <c r="H12">
        <v>5.6391999999999996E-3</v>
      </c>
      <c r="I12">
        <v>0.99947859999999999</v>
      </c>
      <c r="J12" s="24">
        <f t="shared" si="0"/>
        <v>2.8344162000000002E-12</v>
      </c>
      <c r="K12" s="24">
        <f t="shared" si="1"/>
        <v>1.6071720000000001E-14</v>
      </c>
      <c r="N12" s="24">
        <f t="shared" si="5"/>
        <v>2.8344162000000002E-12</v>
      </c>
      <c r="O12" s="9">
        <f t="shared" si="2"/>
        <v>1.6071720000000001E-14</v>
      </c>
      <c r="P12" s="16">
        <f t="shared" si="3"/>
        <v>0.99453200000000008</v>
      </c>
      <c r="Q12" s="25">
        <f t="shared" si="4"/>
        <v>5.6702046791857882E-3</v>
      </c>
      <c r="R12" s="1" t="s">
        <v>1</v>
      </c>
      <c r="T12" s="26"/>
      <c r="V12" s="27"/>
      <c r="W12" s="28"/>
    </row>
    <row r="13" spans="1:23">
      <c r="A13" s="19" t="s">
        <v>26</v>
      </c>
      <c r="B13" s="23">
        <v>41482</v>
      </c>
      <c r="C13" t="s">
        <v>27</v>
      </c>
      <c r="D13" t="s">
        <v>32</v>
      </c>
      <c r="E13">
        <v>12</v>
      </c>
      <c r="F13">
        <v>1.0025850000000001</v>
      </c>
      <c r="G13">
        <v>4.7130000000000002E-3</v>
      </c>
      <c r="H13">
        <v>4.5075999999999996E-3</v>
      </c>
      <c r="I13">
        <v>0.99953130000000001</v>
      </c>
      <c r="J13" s="24">
        <f t="shared" si="0"/>
        <v>2.8573672500000004E-12</v>
      </c>
      <c r="K13" s="24">
        <f t="shared" si="1"/>
        <v>1.3432050000000001E-14</v>
      </c>
      <c r="N13" s="24">
        <f t="shared" si="5"/>
        <v>2.8573672500000004E-12</v>
      </c>
      <c r="O13" s="9">
        <f t="shared" si="2"/>
        <v>1.3432050000000001E-14</v>
      </c>
      <c r="P13" s="16">
        <f t="shared" si="3"/>
        <v>1.0025850000000001</v>
      </c>
      <c r="Q13" s="25">
        <f t="shared" si="4"/>
        <v>4.7008483071260786E-3</v>
      </c>
      <c r="R13" s="1" t="s">
        <v>1</v>
      </c>
      <c r="T13" s="26"/>
      <c r="V13" s="27"/>
      <c r="W13" s="28"/>
    </row>
    <row r="14" spans="1:23">
      <c r="A14" s="19" t="s">
        <v>26</v>
      </c>
      <c r="B14" s="23">
        <v>41482</v>
      </c>
      <c r="C14" t="s">
        <v>27</v>
      </c>
      <c r="D14" t="s">
        <v>33</v>
      </c>
      <c r="E14">
        <v>11</v>
      </c>
      <c r="F14">
        <v>0.98155139999999996</v>
      </c>
      <c r="G14">
        <v>4.9581E-3</v>
      </c>
      <c r="H14">
        <v>4.6921000000000003E-3</v>
      </c>
      <c r="I14">
        <v>0.99954469999999995</v>
      </c>
      <c r="J14" s="24">
        <f t="shared" si="0"/>
        <v>2.79742149E-12</v>
      </c>
      <c r="K14" s="24">
        <f t="shared" si="1"/>
        <v>1.4130585000000001E-14</v>
      </c>
      <c r="N14" s="24">
        <f t="shared" si="5"/>
        <v>2.79742149E-12</v>
      </c>
      <c r="O14" s="9">
        <f t="shared" si="2"/>
        <v>1.4130585000000001E-14</v>
      </c>
      <c r="P14" s="16">
        <f t="shared" si="3"/>
        <v>0.98155140000000007</v>
      </c>
      <c r="Q14" s="25">
        <f t="shared" si="4"/>
        <v>5.0512892141970356E-3</v>
      </c>
      <c r="R14" s="1" t="s">
        <v>1</v>
      </c>
      <c r="T14" s="26"/>
      <c r="V14" s="27"/>
      <c r="W14" s="28"/>
    </row>
    <row r="15" spans="1:23">
      <c r="A15" s="19" t="s">
        <v>26</v>
      </c>
      <c r="B15" s="23">
        <v>41482</v>
      </c>
      <c r="C15" t="s">
        <v>27</v>
      </c>
      <c r="D15" t="s">
        <v>34</v>
      </c>
      <c r="E15">
        <v>14</v>
      </c>
      <c r="F15">
        <v>1.0043789999999999</v>
      </c>
      <c r="G15">
        <v>4.4723999999999996E-3</v>
      </c>
      <c r="H15">
        <v>5.6210000000000001E-3</v>
      </c>
      <c r="I15">
        <v>0.99954549999999998</v>
      </c>
      <c r="J15" s="24">
        <f t="shared" si="0"/>
        <v>2.8624801499999998E-12</v>
      </c>
      <c r="K15" s="24">
        <f t="shared" si="1"/>
        <v>1.6019850000000003E-14</v>
      </c>
      <c r="N15" s="24">
        <f t="shared" si="5"/>
        <v>2.8624801499999998E-12</v>
      </c>
      <c r="O15" s="9">
        <f t="shared" si="2"/>
        <v>1.6019850000000003E-14</v>
      </c>
      <c r="P15" s="16">
        <f t="shared" si="3"/>
        <v>1.0043789999999999</v>
      </c>
      <c r="Q15" s="25">
        <f t="shared" si="4"/>
        <v>5.5964929573398105E-3</v>
      </c>
      <c r="R15" s="1" t="s">
        <v>1</v>
      </c>
      <c r="T15" s="26"/>
      <c r="V15" s="27"/>
      <c r="W15" s="28"/>
    </row>
    <row r="16" spans="1:23">
      <c r="A16" s="19" t="s">
        <v>26</v>
      </c>
      <c r="B16" s="23">
        <v>41482</v>
      </c>
      <c r="C16" t="s">
        <v>35</v>
      </c>
      <c r="D16" t="s">
        <v>36</v>
      </c>
      <c r="E16">
        <v>10</v>
      </c>
      <c r="F16">
        <v>0.1857588</v>
      </c>
      <c r="G16">
        <v>1.3990000000000001E-3</v>
      </c>
      <c r="H16">
        <v>1.1823999999999999E-3</v>
      </c>
      <c r="I16">
        <v>0.99896770000000001</v>
      </c>
      <c r="J16" s="24">
        <f t="shared" si="0"/>
        <v>5.2941258000000008E-13</v>
      </c>
      <c r="K16" s="24">
        <f t="shared" si="1"/>
        <v>3.9871500000000001E-15</v>
      </c>
      <c r="N16" s="24">
        <f t="shared" si="5"/>
        <v>5.2941258000000008E-13</v>
      </c>
      <c r="O16" s="9">
        <f t="shared" si="2"/>
        <v>3.9871500000000001E-15</v>
      </c>
      <c r="P16" s="16">
        <f t="shared" ref="P16:P17" si="6">N16*1000000000000000/(535)</f>
        <v>0.98955622429906553</v>
      </c>
      <c r="Q16" s="25">
        <f t="shared" si="4"/>
        <v>7.5312717351748602E-3</v>
      </c>
      <c r="R16" s="1" t="s">
        <v>1</v>
      </c>
      <c r="T16" s="29"/>
      <c r="V16" s="27"/>
      <c r="W16" s="28"/>
    </row>
    <row r="17" spans="1:25">
      <c r="A17" s="19" t="s">
        <v>26</v>
      </c>
      <c r="B17" s="23">
        <v>41482</v>
      </c>
      <c r="C17" t="s">
        <v>35</v>
      </c>
      <c r="D17" t="s">
        <v>37</v>
      </c>
      <c r="E17">
        <v>5</v>
      </c>
      <c r="F17">
        <v>0.18756500000000001</v>
      </c>
      <c r="G17">
        <v>2.0100999999999999E-3</v>
      </c>
      <c r="H17">
        <v>3.1873000000000001E-3</v>
      </c>
      <c r="I17">
        <v>0.999135</v>
      </c>
      <c r="J17" s="24">
        <f t="shared" si="0"/>
        <v>5.3456025000000004E-13</v>
      </c>
      <c r="K17" s="24">
        <f>std_*MAX(G17,H17)</f>
        <v>9.0838050000000005E-15</v>
      </c>
      <c r="N17" s="24">
        <f t="shared" si="5"/>
        <v>5.3456025000000004E-13</v>
      </c>
      <c r="O17" s="9">
        <f t="shared" si="2"/>
        <v>9.0838050000000005E-15</v>
      </c>
      <c r="P17" s="16">
        <f t="shared" si="6"/>
        <v>0.99917803738317756</v>
      </c>
      <c r="Q17" s="25">
        <f>O17/N17</f>
        <v>1.6993042411963852E-2</v>
      </c>
      <c r="R17" s="1" t="s">
        <v>1</v>
      </c>
      <c r="T17" s="29"/>
      <c r="V17" s="27"/>
      <c r="W17" s="28"/>
    </row>
    <row r="18" spans="1:25">
      <c r="A18" s="19" t="s">
        <v>26</v>
      </c>
      <c r="B18" s="23">
        <v>41482</v>
      </c>
      <c r="C18" t="s">
        <v>38</v>
      </c>
      <c r="D18" t="s">
        <v>39</v>
      </c>
      <c r="E18">
        <v>7</v>
      </c>
      <c r="F18">
        <v>0.3517325</v>
      </c>
      <c r="G18">
        <v>2.2098999999999999E-3</v>
      </c>
      <c r="H18">
        <v>2.8069000000000002E-3</v>
      </c>
      <c r="I18">
        <v>0.99898469999999995</v>
      </c>
      <c r="J18" s="24">
        <f t="shared" si="0"/>
        <v>1.0024376250000002E-12</v>
      </c>
      <c r="K18" s="24">
        <f t="shared" ref="K18:K21" si="7">std_*MAX(G18,H18)</f>
        <v>7.999665000000001E-15</v>
      </c>
      <c r="N18" s="24">
        <f t="shared" si="5"/>
        <v>1.0024376250000002E-12</v>
      </c>
      <c r="O18" s="9">
        <f t="shared" si="2"/>
        <v>7.999665000000001E-15</v>
      </c>
      <c r="P18" s="16">
        <f>N18*1000000000000000/(972)</f>
        <v>1.0313144290123457</v>
      </c>
      <c r="Q18" s="25">
        <f t="shared" ref="Q18:Q27" si="8">O18/N18</f>
        <v>7.980212235150292E-3</v>
      </c>
      <c r="R18" s="1" t="s">
        <v>1</v>
      </c>
      <c r="T18" s="29"/>
      <c r="V18" s="27"/>
      <c r="W18" s="28"/>
    </row>
    <row r="19" spans="1:25">
      <c r="A19" s="19" t="s">
        <v>26</v>
      </c>
      <c r="B19" s="23">
        <v>41482</v>
      </c>
      <c r="C19" t="s">
        <v>38</v>
      </c>
      <c r="D19" t="s">
        <v>40</v>
      </c>
      <c r="E19">
        <v>6</v>
      </c>
      <c r="F19">
        <v>0.34630610000000001</v>
      </c>
      <c r="G19">
        <v>2.3297999999999999E-3</v>
      </c>
      <c r="H19">
        <v>2.4637000000000001E-3</v>
      </c>
      <c r="I19">
        <v>0.99929959999999995</v>
      </c>
      <c r="J19" s="24">
        <f t="shared" si="0"/>
        <v>9.8697238500000003E-13</v>
      </c>
      <c r="K19" s="24">
        <f t="shared" si="7"/>
        <v>7.0215450000000008E-15</v>
      </c>
      <c r="N19" s="24">
        <f t="shared" si="5"/>
        <v>9.8697238500000003E-13</v>
      </c>
      <c r="O19" s="9">
        <f t="shared" si="2"/>
        <v>7.0215450000000008E-15</v>
      </c>
      <c r="P19" s="16">
        <f>N19*1000000000000000/(972)</f>
        <v>1.0154036882716049</v>
      </c>
      <c r="Q19" s="25">
        <f t="shared" si="8"/>
        <v>7.1142264025958546E-3</v>
      </c>
      <c r="R19" s="1" t="s">
        <v>1</v>
      </c>
      <c r="T19" s="30"/>
      <c r="V19" s="27"/>
      <c r="W19" s="28"/>
    </row>
    <row r="20" spans="1:25">
      <c r="A20" s="19" t="s">
        <v>26</v>
      </c>
      <c r="B20" s="23">
        <v>41482</v>
      </c>
      <c r="C20" t="s">
        <v>41</v>
      </c>
      <c r="D20" t="s">
        <v>42</v>
      </c>
      <c r="E20">
        <v>8</v>
      </c>
      <c r="F20">
        <v>3.009538</v>
      </c>
      <c r="G20">
        <v>1.20088E-2</v>
      </c>
      <c r="H20">
        <v>1.6666899999999998E-2</v>
      </c>
      <c r="I20">
        <v>0.9995908</v>
      </c>
      <c r="J20" s="24">
        <f t="shared" si="0"/>
        <v>8.5771833000000003E-12</v>
      </c>
      <c r="K20" s="24">
        <f t="shared" ref="K20" si="9">std_*MAX(G20,H20)</f>
        <v>4.7500665E-14</v>
      </c>
      <c r="N20" s="24">
        <f t="shared" si="5"/>
        <v>8.5771833000000003E-12</v>
      </c>
      <c r="O20" s="9">
        <f t="shared" si="2"/>
        <v>4.7500665E-14</v>
      </c>
      <c r="P20" s="16">
        <f t="shared" ref="P20:P21" si="10">N20*1000000000000000/(8560)</f>
        <v>1.0020073948598132</v>
      </c>
      <c r="Q20" s="25">
        <f t="shared" si="8"/>
        <v>5.5380261023452769E-3</v>
      </c>
      <c r="R20" s="1" t="s">
        <v>1</v>
      </c>
      <c r="T20" s="30"/>
      <c r="V20" s="27"/>
      <c r="W20" s="28"/>
    </row>
    <row r="21" spans="1:25">
      <c r="A21" s="19" t="s">
        <v>26</v>
      </c>
      <c r="B21" s="23">
        <v>41482</v>
      </c>
      <c r="C21" t="s">
        <v>41</v>
      </c>
      <c r="D21" t="s">
        <v>43</v>
      </c>
      <c r="E21">
        <v>7</v>
      </c>
      <c r="F21">
        <v>3.0084390000000001</v>
      </c>
      <c r="G21">
        <v>1.2643400000000001E-2</v>
      </c>
      <c r="H21">
        <v>2.1934599999999999E-2</v>
      </c>
      <c r="I21">
        <v>0.99958380000000002</v>
      </c>
      <c r="J21" s="24">
        <f t="shared" si="0"/>
        <v>8.5740511500000001E-12</v>
      </c>
      <c r="K21" s="24">
        <f t="shared" si="7"/>
        <v>6.2513609999999997E-14</v>
      </c>
      <c r="N21" s="24">
        <f t="shared" si="5"/>
        <v>8.5740511500000001E-12</v>
      </c>
      <c r="O21" s="9">
        <f t="shared" si="2"/>
        <v>6.2513609999999997E-14</v>
      </c>
      <c r="P21" s="16">
        <f t="shared" si="10"/>
        <v>1.0016414894859813</v>
      </c>
      <c r="Q21" s="25">
        <f t="shared" si="8"/>
        <v>7.2910236837110537E-3</v>
      </c>
      <c r="R21" s="1" t="s">
        <v>1</v>
      </c>
      <c r="T21" s="30"/>
      <c r="V21" s="27"/>
      <c r="W21" s="28"/>
    </row>
    <row r="22" spans="1:25">
      <c r="A22" s="19" t="s">
        <v>44</v>
      </c>
      <c r="B22" s="23">
        <v>41482</v>
      </c>
      <c r="C22" t="s">
        <v>45</v>
      </c>
      <c r="D22" t="s">
        <v>46</v>
      </c>
      <c r="E22">
        <v>3</v>
      </c>
      <c r="F22">
        <v>2.2187999999999999E-3</v>
      </c>
      <c r="G22">
        <v>1.2769999999999999E-4</v>
      </c>
      <c r="H22">
        <v>9.9599999999999995E-5</v>
      </c>
      <c r="I22">
        <v>0.94571459999999996</v>
      </c>
      <c r="J22" s="24">
        <f t="shared" ref="J22:J27" si="11">r_to_rstd*(std_+std_bkgd)</f>
        <v>6.3235800000000001E-15</v>
      </c>
      <c r="K22" s="24">
        <f t="shared" ref="K22:K27" si="12">std_*MAX(G22,H22)</f>
        <v>3.6394499999999999E-16</v>
      </c>
      <c r="L22" s="9">
        <v>5.1214500000000006E-16</v>
      </c>
      <c r="M22" s="9">
        <v>2.9098500000000003E-16</v>
      </c>
      <c r="N22" s="24">
        <f t="shared" ref="N22:N27" si="13">(BE_ratio1-bkgd_ratio)</f>
        <v>5.8114349999999997E-15</v>
      </c>
      <c r="O22" s="9">
        <f t="shared" ref="O22:O27" si="14">SQRT(ratio_err1^2+bkgd_error^2)</f>
        <v>4.659702063973619E-16</v>
      </c>
      <c r="P22" s="16"/>
      <c r="Q22" s="25">
        <f t="shared" si="8"/>
        <v>8.0181608569546411E-2</v>
      </c>
      <c r="R22" s="1" t="s">
        <v>1</v>
      </c>
    </row>
    <row r="23" spans="1:25">
      <c r="A23" s="19" t="s">
        <v>44</v>
      </c>
      <c r="B23" s="23">
        <v>41482</v>
      </c>
      <c r="C23" t="s">
        <v>47</v>
      </c>
      <c r="D23" t="s">
        <v>48</v>
      </c>
      <c r="E23">
        <v>4</v>
      </c>
      <c r="F23">
        <v>2.3976000000000001E-2</v>
      </c>
      <c r="G23">
        <v>3.9809999999999997E-4</v>
      </c>
      <c r="H23">
        <v>3.5570000000000003E-4</v>
      </c>
      <c r="I23">
        <v>0.99302049999999997</v>
      </c>
      <c r="J23" s="24">
        <f t="shared" si="11"/>
        <v>6.8331600000000012E-14</v>
      </c>
      <c r="K23" s="24">
        <f t="shared" si="12"/>
        <v>1.1345850000000001E-15</v>
      </c>
      <c r="L23" s="9">
        <v>5.1214500000000006E-16</v>
      </c>
      <c r="M23" s="9">
        <v>2.9098500000000003E-16</v>
      </c>
      <c r="N23" s="24">
        <f t="shared" si="13"/>
        <v>6.7819455000000011E-14</v>
      </c>
      <c r="O23" s="9">
        <f t="shared" si="14"/>
        <v>1.1713049954858044E-15</v>
      </c>
      <c r="P23" s="16"/>
      <c r="Q23" s="25">
        <f t="shared" si="8"/>
        <v>1.7270929049574408E-2</v>
      </c>
      <c r="R23" s="1" t="s">
        <v>1</v>
      </c>
    </row>
    <row r="24" spans="1:25" s="12" customFormat="1">
      <c r="A24" s="19" t="s">
        <v>44</v>
      </c>
      <c r="B24" s="23">
        <v>41482</v>
      </c>
      <c r="C24" t="s">
        <v>49</v>
      </c>
      <c r="D24" t="s">
        <v>50</v>
      </c>
      <c r="E24">
        <v>4</v>
      </c>
      <c r="F24">
        <v>3.9150400000000002E-2</v>
      </c>
      <c r="G24">
        <v>6.5010000000000003E-4</v>
      </c>
      <c r="H24">
        <v>6.3480000000000003E-4</v>
      </c>
      <c r="I24">
        <v>0.99727270000000001</v>
      </c>
      <c r="J24" s="24">
        <f t="shared" si="11"/>
        <v>1.1157864000000001E-13</v>
      </c>
      <c r="K24" s="24">
        <f t="shared" si="12"/>
        <v>1.8527850000000004E-15</v>
      </c>
      <c r="L24" s="9">
        <v>5.1214500000000006E-16</v>
      </c>
      <c r="M24" s="9">
        <v>2.9098500000000003E-16</v>
      </c>
      <c r="N24" s="24">
        <f t="shared" si="13"/>
        <v>1.1106649500000001E-13</v>
      </c>
      <c r="O24" s="9">
        <f t="shared" si="14"/>
        <v>1.8754958081664705E-15</v>
      </c>
      <c r="P24" s="16"/>
      <c r="Q24" s="25">
        <f t="shared" si="8"/>
        <v>1.6886242859887407E-2</v>
      </c>
      <c r="R24" s="1" t="s">
        <v>1</v>
      </c>
      <c r="S24" s="11"/>
      <c r="T24" s="1"/>
      <c r="W24" s="1"/>
      <c r="X24" s="1"/>
      <c r="Y24" s="1"/>
    </row>
    <row r="25" spans="1:25" s="12" customFormat="1">
      <c r="A25" s="19" t="s">
        <v>44</v>
      </c>
      <c r="B25" s="23">
        <v>41482</v>
      </c>
      <c r="C25" t="s">
        <v>51</v>
      </c>
      <c r="D25" t="s">
        <v>52</v>
      </c>
      <c r="E25">
        <v>4</v>
      </c>
      <c r="F25">
        <v>0.42961719999999998</v>
      </c>
      <c r="G25">
        <v>4.8475000000000002E-3</v>
      </c>
      <c r="H25">
        <v>3.6243999999999998E-3</v>
      </c>
      <c r="I25">
        <v>0.99943249999999995</v>
      </c>
      <c r="J25" s="24">
        <f t="shared" si="11"/>
        <v>1.22440902E-12</v>
      </c>
      <c r="K25" s="24">
        <f t="shared" si="12"/>
        <v>1.3815375000000001E-14</v>
      </c>
      <c r="L25" s="9">
        <v>5.1214500000000006E-16</v>
      </c>
      <c r="M25" s="9">
        <v>2.9098500000000003E-16</v>
      </c>
      <c r="N25" s="24">
        <f t="shared" si="13"/>
        <v>1.2238968750000001E-12</v>
      </c>
      <c r="O25" s="9">
        <f t="shared" si="14"/>
        <v>1.3818439081924197E-14</v>
      </c>
      <c r="P25" s="16"/>
      <c r="Q25" s="25">
        <f t="shared" si="8"/>
        <v>1.1290525667797131E-2</v>
      </c>
      <c r="R25" s="1" t="s">
        <v>1</v>
      </c>
      <c r="S25" s="11"/>
      <c r="T25" s="1"/>
      <c r="W25" s="1"/>
      <c r="X25" s="1"/>
      <c r="Y25" s="1"/>
    </row>
    <row r="26" spans="1:25" s="12" customFormat="1">
      <c r="A26" s="19" t="s">
        <v>44</v>
      </c>
      <c r="B26" s="23">
        <v>41482</v>
      </c>
      <c r="C26" t="s">
        <v>53</v>
      </c>
      <c r="D26" t="s">
        <v>54</v>
      </c>
      <c r="E26">
        <v>4</v>
      </c>
      <c r="F26">
        <v>1.60118E-2</v>
      </c>
      <c r="G26">
        <v>2.8870000000000002E-4</v>
      </c>
      <c r="H26">
        <v>2.9770000000000003E-4</v>
      </c>
      <c r="I26">
        <v>0.98623749999999999</v>
      </c>
      <c r="J26" s="24">
        <f t="shared" si="11"/>
        <v>4.563363E-14</v>
      </c>
      <c r="K26" s="24">
        <f t="shared" si="12"/>
        <v>8.4844500000000012E-16</v>
      </c>
      <c r="L26" s="9">
        <v>5.1214500000000006E-16</v>
      </c>
      <c r="M26" s="9">
        <v>2.9098500000000003E-16</v>
      </c>
      <c r="N26" s="24">
        <f t="shared" si="13"/>
        <v>4.5121484999999999E-14</v>
      </c>
      <c r="O26" s="9">
        <f t="shared" si="14"/>
        <v>8.9695662562355836E-16</v>
      </c>
      <c r="P26" s="16"/>
      <c r="Q26" s="25">
        <f t="shared" si="8"/>
        <v>1.9878703584856713E-2</v>
      </c>
      <c r="R26" s="1" t="s">
        <v>1</v>
      </c>
      <c r="S26" s="11"/>
      <c r="T26" s="1"/>
      <c r="W26" s="1"/>
      <c r="X26" s="1"/>
      <c r="Y26" s="1"/>
    </row>
    <row r="27" spans="1:25" s="12" customFormat="1">
      <c r="A27" s="19" t="s">
        <v>44</v>
      </c>
      <c r="B27" s="23">
        <v>41482</v>
      </c>
      <c r="C27" t="s">
        <v>55</v>
      </c>
      <c r="D27" t="s">
        <v>56</v>
      </c>
      <c r="E27">
        <v>3</v>
      </c>
      <c r="F27">
        <v>1.797E-4</v>
      </c>
      <c r="G27">
        <v>3.5099999999999999E-5</v>
      </c>
      <c r="H27">
        <v>1.021E-4</v>
      </c>
      <c r="I27">
        <v>0.55564599999999997</v>
      </c>
      <c r="J27" s="24">
        <f t="shared" si="11"/>
        <v>5.1214500000000006E-16</v>
      </c>
      <c r="K27" s="24">
        <f t="shared" si="12"/>
        <v>2.9098500000000003E-16</v>
      </c>
      <c r="L27" s="9"/>
      <c r="M27" s="9"/>
      <c r="N27" s="24">
        <f t="shared" si="13"/>
        <v>5.1214500000000006E-16</v>
      </c>
      <c r="O27" s="9">
        <f t="shared" si="14"/>
        <v>2.9098500000000003E-16</v>
      </c>
      <c r="P27" s="16"/>
      <c r="Q27" s="25">
        <f t="shared" si="8"/>
        <v>0.56816917084028939</v>
      </c>
      <c r="R27" s="1" t="s">
        <v>1</v>
      </c>
      <c r="S27" s="11"/>
      <c r="T27" s="1"/>
      <c r="W27" s="1"/>
      <c r="X27" s="1"/>
      <c r="Y27" s="1"/>
    </row>
    <row r="29" spans="1:25" s="12" customFormat="1">
      <c r="A29" s="1"/>
      <c r="B29" s="4"/>
      <c r="C29" s="31" t="s">
        <v>57</v>
      </c>
      <c r="D29" s="31" t="s">
        <v>58</v>
      </c>
      <c r="E29" s="31" t="s">
        <v>59</v>
      </c>
      <c r="F29" s="1"/>
      <c r="G29" s="1"/>
      <c r="H29" s="1"/>
      <c r="I29" s="16"/>
      <c r="J29" s="7"/>
      <c r="K29" s="8"/>
      <c r="L29" s="9"/>
      <c r="M29" s="9"/>
      <c r="N29" s="7"/>
      <c r="O29" s="10"/>
      <c r="P29" s="4"/>
      <c r="Q29" s="1"/>
      <c r="R29" s="1"/>
      <c r="S29" s="11"/>
      <c r="T29" s="1"/>
      <c r="W29" s="1"/>
      <c r="X29" s="1"/>
      <c r="Y29" s="1"/>
    </row>
    <row r="30" spans="1:25" s="12" customFormat="1">
      <c r="A30" s="1"/>
      <c r="B30" s="4"/>
      <c r="C30" t="s">
        <v>45</v>
      </c>
      <c r="D30" t="s">
        <v>46</v>
      </c>
      <c r="E30" s="32">
        <v>29.711984600000001</v>
      </c>
      <c r="F30" s="32">
        <v>25.791614500000001</v>
      </c>
      <c r="G30" s="32">
        <v>22.565567000000001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W30" s="1"/>
      <c r="X30" s="1"/>
      <c r="Y30" s="1"/>
    </row>
    <row r="31" spans="1:25" s="12" customFormat="1">
      <c r="A31" s="1"/>
      <c r="B31" s="4"/>
      <c r="C31" t="s">
        <v>47</v>
      </c>
      <c r="D31" t="s">
        <v>48</v>
      </c>
      <c r="E31" s="32">
        <v>31.989606899999998</v>
      </c>
      <c r="F31" s="32">
        <v>32.407718699999997</v>
      </c>
      <c r="G31" s="32">
        <v>29.162202799999999</v>
      </c>
      <c r="H31" s="32">
        <v>25.412506100000002</v>
      </c>
      <c r="I31"/>
      <c r="J31"/>
      <c r="K31"/>
      <c r="L31"/>
      <c r="M31"/>
      <c r="N31"/>
      <c r="O31"/>
      <c r="P31"/>
      <c r="Q31"/>
      <c r="R31"/>
      <c r="S31"/>
      <c r="T31"/>
      <c r="U31"/>
      <c r="W31" s="1"/>
      <c r="X31" s="1"/>
      <c r="Y31" s="1"/>
    </row>
    <row r="32" spans="1:25" s="12" customFormat="1">
      <c r="A32" s="1"/>
      <c r="B32" s="4"/>
      <c r="C32" t="s">
        <v>49</v>
      </c>
      <c r="D32" t="s">
        <v>50</v>
      </c>
      <c r="E32" s="32">
        <v>28.362567899999998</v>
      </c>
      <c r="F32" s="32">
        <v>27.585083000000001</v>
      </c>
      <c r="G32" s="32">
        <v>26.7393456</v>
      </c>
      <c r="H32" s="32">
        <v>24.8265648</v>
      </c>
      <c r="I32"/>
      <c r="J32"/>
      <c r="K32"/>
      <c r="L32"/>
      <c r="M32"/>
      <c r="N32"/>
      <c r="O32"/>
      <c r="P32"/>
      <c r="Q32"/>
      <c r="R32"/>
      <c r="S32"/>
      <c r="T32"/>
      <c r="U32"/>
      <c r="W32" s="1"/>
      <c r="X32" s="1"/>
      <c r="Y32" s="1"/>
    </row>
    <row r="33" spans="1:25" s="12" customFormat="1">
      <c r="A33" s="1"/>
      <c r="B33" s="4"/>
      <c r="C33" t="s">
        <v>51</v>
      </c>
      <c r="D33" t="s">
        <v>52</v>
      </c>
      <c r="E33" s="32">
        <v>27.222221399999999</v>
      </c>
      <c r="F33" s="32">
        <v>25.898147600000001</v>
      </c>
      <c r="G33" s="32">
        <v>26.158176399999999</v>
      </c>
      <c r="H33" s="32">
        <v>27.223526</v>
      </c>
      <c r="I33"/>
      <c r="J33"/>
      <c r="K33"/>
      <c r="L33"/>
      <c r="M33"/>
      <c r="N33"/>
      <c r="O33"/>
      <c r="P33"/>
      <c r="Q33"/>
      <c r="R33"/>
      <c r="S33"/>
      <c r="T33"/>
      <c r="U33"/>
      <c r="W33" s="1"/>
      <c r="X33" s="1"/>
      <c r="Y33" s="1"/>
    </row>
    <row r="34" spans="1:25" s="12" customFormat="1">
      <c r="A34" s="1"/>
      <c r="B34" s="4"/>
      <c r="C34" t="s">
        <v>53</v>
      </c>
      <c r="D34" t="s">
        <v>54</v>
      </c>
      <c r="E34" s="32">
        <v>35.033237499999998</v>
      </c>
      <c r="F34" s="32">
        <v>35.685310399999999</v>
      </c>
      <c r="G34" s="32">
        <v>31.948181200000001</v>
      </c>
      <c r="H34" s="32">
        <v>21.5646667</v>
      </c>
      <c r="I34"/>
      <c r="J34"/>
      <c r="K34"/>
      <c r="L34"/>
      <c r="M34"/>
      <c r="N34"/>
      <c r="O34"/>
      <c r="P34"/>
      <c r="Q34"/>
      <c r="R34"/>
      <c r="S34"/>
      <c r="T34"/>
      <c r="U34"/>
      <c r="W34" s="1"/>
      <c r="X34" s="1"/>
      <c r="Y34" s="1"/>
    </row>
    <row r="35" spans="1:25" s="12" customFormat="1">
      <c r="A35" s="1"/>
      <c r="B35" s="4"/>
      <c r="C35" t="s">
        <v>55</v>
      </c>
      <c r="D35" t="s">
        <v>56</v>
      </c>
      <c r="E35" s="32">
        <v>32.921245599999999</v>
      </c>
      <c r="F35" s="32">
        <v>33.6248322</v>
      </c>
      <c r="G35" s="32">
        <v>31.2248363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W35" s="1"/>
      <c r="X35" s="1"/>
      <c r="Y35" s="1"/>
    </row>
    <row r="37" spans="1:25" s="12" customFormat="1">
      <c r="A37" s="1"/>
      <c r="B37" s="4"/>
      <c r="C37" t="s">
        <v>38</v>
      </c>
      <c r="D37" t="s">
        <v>39</v>
      </c>
      <c r="E37" s="32">
        <v>26.169372599999999</v>
      </c>
      <c r="F37" s="32">
        <v>26.033947000000001</v>
      </c>
      <c r="G37" s="32">
        <v>24.460828800000002</v>
      </c>
      <c r="H37" s="32">
        <v>24.1025867</v>
      </c>
      <c r="I37" s="32">
        <v>23.495197300000001</v>
      </c>
      <c r="J37" s="32">
        <v>22.703649500000001</v>
      </c>
      <c r="K37" s="32">
        <v>22.368215599999999</v>
      </c>
      <c r="L37"/>
      <c r="M37"/>
      <c r="N37"/>
      <c r="O37"/>
      <c r="P37"/>
      <c r="Q37"/>
      <c r="R37"/>
      <c r="S37"/>
      <c r="T37"/>
      <c r="U37"/>
      <c r="W37" s="1"/>
      <c r="X37" s="1"/>
      <c r="Y37" s="1"/>
    </row>
    <row r="38" spans="1:25" s="12" customFormat="1">
      <c r="A38" s="1"/>
      <c r="B38" s="4"/>
      <c r="C38" t="s">
        <v>38</v>
      </c>
      <c r="D38" t="s">
        <v>40</v>
      </c>
      <c r="E38" s="32">
        <v>21.835556</v>
      </c>
      <c r="F38" s="32">
        <v>22.875782000000001</v>
      </c>
      <c r="G38" s="32">
        <v>24.0818157</v>
      </c>
      <c r="H38" s="32">
        <v>21.871109000000001</v>
      </c>
      <c r="I38" s="32">
        <v>20.7792645</v>
      </c>
      <c r="J38" s="32">
        <v>19.317327500000001</v>
      </c>
      <c r="K38"/>
      <c r="L38"/>
      <c r="M38"/>
      <c r="N38"/>
      <c r="O38"/>
      <c r="P38"/>
      <c r="Q38"/>
      <c r="R38"/>
      <c r="S38"/>
      <c r="T38"/>
      <c r="U38"/>
      <c r="W38" s="1"/>
      <c r="X38" s="1"/>
      <c r="Y38" s="1"/>
    </row>
    <row r="39" spans="1:25" s="12" customFormat="1">
      <c r="A39" s="1"/>
      <c r="B39" s="4"/>
      <c r="C39" t="s">
        <v>27</v>
      </c>
      <c r="D39" t="s">
        <v>28</v>
      </c>
      <c r="E39" s="32">
        <v>29.816663699999999</v>
      </c>
      <c r="F39" s="32">
        <v>26.2702694</v>
      </c>
      <c r="G39" s="32">
        <v>26.3631554</v>
      </c>
      <c r="H39" s="32">
        <v>26.507892600000002</v>
      </c>
      <c r="I39" s="32">
        <v>25.978946700000002</v>
      </c>
      <c r="J39" s="32">
        <v>26.3025646</v>
      </c>
      <c r="K39" s="32">
        <v>26.078376800000001</v>
      </c>
      <c r="L39" s="32">
        <v>24.4950008</v>
      </c>
      <c r="M39" s="32">
        <v>24.107316999999998</v>
      </c>
      <c r="N39" s="32">
        <v>23.5097542</v>
      </c>
      <c r="O39" s="32">
        <v>23.3790665</v>
      </c>
      <c r="P39" s="32">
        <v>24.107141500000001</v>
      </c>
      <c r="Q39" s="32">
        <v>24.0395374</v>
      </c>
      <c r="R39"/>
      <c r="S39"/>
      <c r="T39"/>
      <c r="U39"/>
      <c r="W39" s="1"/>
      <c r="X39" s="1"/>
      <c r="Y39" s="1"/>
    </row>
    <row r="40" spans="1:25" s="12" customFormat="1">
      <c r="A40" s="1"/>
      <c r="B40" s="4"/>
      <c r="C40" t="s">
        <v>27</v>
      </c>
      <c r="D40" t="s">
        <v>29</v>
      </c>
      <c r="E40" s="32">
        <v>28.563888500000001</v>
      </c>
      <c r="F40" s="32">
        <v>26.872972499999999</v>
      </c>
      <c r="G40" s="32">
        <v>26.3871784</v>
      </c>
      <c r="H40" s="32">
        <v>26.294872300000002</v>
      </c>
      <c r="I40" s="32">
        <v>25.769229899999999</v>
      </c>
      <c r="J40" s="32">
        <v>25.539024399999999</v>
      </c>
      <c r="K40" s="32">
        <v>25.0974979</v>
      </c>
      <c r="L40" s="32">
        <v>24.927497899999999</v>
      </c>
      <c r="M40" s="32">
        <v>25.351219199999999</v>
      </c>
      <c r="N40" s="32">
        <v>25.271425199999999</v>
      </c>
      <c r="O40" s="32">
        <v>25.462787599999999</v>
      </c>
      <c r="P40" s="32">
        <v>24.9863663</v>
      </c>
      <c r="Q40"/>
      <c r="R40"/>
      <c r="S40"/>
      <c r="T40"/>
      <c r="U40"/>
      <c r="W40" s="1"/>
      <c r="X40" s="1"/>
      <c r="Y40" s="1"/>
    </row>
    <row r="41" spans="1:25" s="12" customFormat="1">
      <c r="A41" s="1"/>
      <c r="B41" s="4"/>
      <c r="C41" t="s">
        <v>27</v>
      </c>
      <c r="D41" t="s">
        <v>30</v>
      </c>
      <c r="E41" s="32">
        <v>27.081079500000001</v>
      </c>
      <c r="F41" s="32">
        <v>25.879997299999999</v>
      </c>
      <c r="G41" s="32">
        <v>25.864996000000001</v>
      </c>
      <c r="H41" s="32">
        <v>25.9763126</v>
      </c>
      <c r="I41" s="32">
        <v>26.526315700000001</v>
      </c>
      <c r="J41" s="32">
        <v>26.7199955</v>
      </c>
      <c r="K41" s="32">
        <v>26.405000699999999</v>
      </c>
      <c r="L41" s="32">
        <v>26.247497599999999</v>
      </c>
      <c r="M41" s="32">
        <v>25.9357109</v>
      </c>
      <c r="N41" s="32">
        <v>25.6857109</v>
      </c>
      <c r="O41" s="32">
        <v>24.7844467</v>
      </c>
      <c r="P41" s="32">
        <v>25.058534600000002</v>
      </c>
      <c r="Q41" s="32">
        <v>24.1697655</v>
      </c>
      <c r="R41" s="32">
        <v>23.8642845</v>
      </c>
      <c r="S41" s="32">
        <v>23.088636399999999</v>
      </c>
      <c r="T41"/>
      <c r="U41"/>
      <c r="W41" s="1"/>
      <c r="X41" s="1"/>
      <c r="Y41" s="1"/>
    </row>
    <row r="42" spans="1:25" s="12" customFormat="1">
      <c r="A42" s="1"/>
      <c r="B42" s="4"/>
      <c r="C42" t="s">
        <v>27</v>
      </c>
      <c r="D42" t="s">
        <v>31</v>
      </c>
      <c r="E42" s="32">
        <v>26.4179478</v>
      </c>
      <c r="F42" s="32">
        <v>27.410526300000001</v>
      </c>
      <c r="G42" s="32">
        <v>27.626318000000001</v>
      </c>
      <c r="H42" s="32">
        <v>27.813510900000001</v>
      </c>
      <c r="I42" s="32">
        <v>27.505125</v>
      </c>
      <c r="J42" s="32">
        <v>26.904874800000002</v>
      </c>
      <c r="K42" s="32">
        <v>25.9255791</v>
      </c>
      <c r="L42" s="32">
        <v>26.1599979</v>
      </c>
      <c r="M42" s="32">
        <v>25.5774975</v>
      </c>
      <c r="N42" s="32">
        <v>25.557498899999999</v>
      </c>
      <c r="O42" s="32">
        <v>25.6435852</v>
      </c>
      <c r="P42" s="32">
        <v>26.423683199999999</v>
      </c>
      <c r="Q42" s="32">
        <v>24.9357109</v>
      </c>
      <c r="R42" s="32">
        <v>25.3075008</v>
      </c>
      <c r="S42" s="32">
        <v>24.741460799999999</v>
      </c>
      <c r="T42"/>
      <c r="U42"/>
      <c r="W42" s="1"/>
      <c r="X42" s="1"/>
      <c r="Y42" s="1"/>
    </row>
    <row r="43" spans="1:25" s="12" customFormat="1">
      <c r="A43" s="1"/>
      <c r="B43" s="4"/>
      <c r="C43" t="s">
        <v>27</v>
      </c>
      <c r="D43" t="s">
        <v>32</v>
      </c>
      <c r="E43" s="32">
        <v>30.630302400000001</v>
      </c>
      <c r="F43" s="32">
        <v>28.038457900000001</v>
      </c>
      <c r="G43" s="32">
        <v>26.929267899999999</v>
      </c>
      <c r="H43" s="32">
        <v>27.1763172</v>
      </c>
      <c r="I43" s="32">
        <v>26.449996899999999</v>
      </c>
      <c r="J43" s="32">
        <v>26.143588999999999</v>
      </c>
      <c r="K43" s="32">
        <v>25.497432700000001</v>
      </c>
      <c r="L43" s="32">
        <v>25.264099099999999</v>
      </c>
      <c r="M43" s="32">
        <v>23.986043899999999</v>
      </c>
      <c r="N43" s="32">
        <v>23.775608099999999</v>
      </c>
      <c r="O43" s="32">
        <v>23.683332400000001</v>
      </c>
      <c r="P43" s="32">
        <v>22.931108500000001</v>
      </c>
      <c r="Q43"/>
      <c r="R43"/>
      <c r="S43"/>
      <c r="T43"/>
      <c r="U43"/>
      <c r="W43" s="1"/>
      <c r="X43" s="1"/>
      <c r="Y43" s="1"/>
    </row>
    <row r="44" spans="1:25" s="12" customFormat="1">
      <c r="A44" s="1"/>
      <c r="B44" s="4"/>
      <c r="C44" t="s">
        <v>27</v>
      </c>
      <c r="D44" t="s">
        <v>33</v>
      </c>
      <c r="E44" s="32">
        <v>26.963155700000002</v>
      </c>
      <c r="F44" s="32">
        <v>26.225000399999999</v>
      </c>
      <c r="G44" s="32">
        <v>27.3589725</v>
      </c>
      <c r="H44" s="32">
        <v>27.556757000000001</v>
      </c>
      <c r="I44" s="32">
        <v>26.838459</v>
      </c>
      <c r="J44" s="32">
        <v>27.607893000000001</v>
      </c>
      <c r="K44" s="32">
        <v>24.7425003</v>
      </c>
      <c r="L44" s="32">
        <v>24.878572500000001</v>
      </c>
      <c r="M44" s="32">
        <v>24.892683000000002</v>
      </c>
      <c r="N44" s="32">
        <v>23.597730599999998</v>
      </c>
      <c r="O44" s="32">
        <v>24.390476199999998</v>
      </c>
      <c r="P44"/>
      <c r="Q44"/>
      <c r="R44"/>
      <c r="S44"/>
      <c r="T44"/>
      <c r="U44"/>
      <c r="W44" s="1"/>
      <c r="X44" s="1"/>
      <c r="Y44" s="1"/>
    </row>
    <row r="45" spans="1:25" s="12" customFormat="1">
      <c r="A45" s="1"/>
      <c r="B45" s="4"/>
      <c r="C45" t="s">
        <v>27</v>
      </c>
      <c r="D45" t="s">
        <v>34</v>
      </c>
      <c r="E45" s="32">
        <v>28.6764717</v>
      </c>
      <c r="F45" s="32">
        <v>26.374357199999999</v>
      </c>
      <c r="G45" s="32">
        <v>27.275676700000002</v>
      </c>
      <c r="H45" s="32">
        <v>27.097370099999999</v>
      </c>
      <c r="I45" s="32">
        <v>27.602703099999999</v>
      </c>
      <c r="J45" s="32">
        <v>28.267564799999999</v>
      </c>
      <c r="K45" s="32">
        <v>25.8600025</v>
      </c>
      <c r="L45" s="32">
        <v>25.189998599999999</v>
      </c>
      <c r="M45" s="32">
        <v>24.6574974</v>
      </c>
      <c r="N45" s="32">
        <v>25.507501600000001</v>
      </c>
      <c r="O45" s="32">
        <v>25.1574974</v>
      </c>
      <c r="P45" s="32">
        <v>24.774999600000001</v>
      </c>
      <c r="Q45" s="32">
        <v>24.181396500000002</v>
      </c>
      <c r="R45" s="32">
        <v>24.4780464</v>
      </c>
      <c r="S45"/>
      <c r="T45"/>
      <c r="U45"/>
      <c r="W45" s="1"/>
      <c r="X45" s="1"/>
      <c r="Y45" s="1"/>
    </row>
    <row r="46" spans="1:25" s="12" customFormat="1">
      <c r="A46" s="1"/>
      <c r="B46" s="4"/>
      <c r="C46" t="s">
        <v>35</v>
      </c>
      <c r="D46" t="s">
        <v>36</v>
      </c>
      <c r="E46" s="32">
        <v>21.572828300000001</v>
      </c>
      <c r="F46" s="32">
        <v>27.6612492</v>
      </c>
      <c r="G46" s="32">
        <v>27.662334399999999</v>
      </c>
      <c r="H46" s="32">
        <v>28.6945896</v>
      </c>
      <c r="I46" s="32">
        <v>27.593585999999998</v>
      </c>
      <c r="J46" s="32">
        <v>27.6473637</v>
      </c>
      <c r="K46" s="32">
        <v>27.558624300000002</v>
      </c>
      <c r="L46" s="32">
        <v>27.355955099999999</v>
      </c>
      <c r="M46" s="32">
        <v>28.335521700000001</v>
      </c>
      <c r="N46" s="32">
        <v>26.895061500000001</v>
      </c>
      <c r="O46" s="32">
        <v>26.803701400000001</v>
      </c>
      <c r="P46"/>
      <c r="Q46"/>
      <c r="R46"/>
      <c r="S46"/>
      <c r="T46"/>
      <c r="U46"/>
      <c r="W46" s="1"/>
      <c r="X46" s="1"/>
      <c r="Y46" s="1"/>
    </row>
    <row r="47" spans="1:25" s="12" customFormat="1">
      <c r="A47" s="1"/>
      <c r="B47" s="4"/>
      <c r="C47" t="s">
        <v>35</v>
      </c>
      <c r="D47" t="s">
        <v>37</v>
      </c>
      <c r="E47" s="32">
        <v>27.618053400000001</v>
      </c>
      <c r="F47" s="32">
        <v>27.0602436</v>
      </c>
      <c r="G47" s="32">
        <v>27.432497000000001</v>
      </c>
      <c r="H47" s="32">
        <v>27.1419754</v>
      </c>
      <c r="I47" s="32">
        <v>25.5361385</v>
      </c>
      <c r="J47" s="32">
        <v>25.6544247</v>
      </c>
      <c r="K47"/>
      <c r="L47"/>
      <c r="M47"/>
      <c r="N47"/>
      <c r="O47"/>
      <c r="P47"/>
      <c r="Q47"/>
      <c r="R47"/>
      <c r="S47"/>
      <c r="T47"/>
      <c r="U47"/>
      <c r="W47" s="1"/>
      <c r="X47" s="1"/>
      <c r="Y47" s="1"/>
    </row>
    <row r="48" spans="1:25" s="12" customFormat="1">
      <c r="A48" s="1"/>
      <c r="B48" s="4"/>
      <c r="C48" t="s">
        <v>41</v>
      </c>
      <c r="D48" t="s">
        <v>42</v>
      </c>
      <c r="E48" s="32">
        <v>26.079164500000001</v>
      </c>
      <c r="F48" s="32">
        <v>29.852172899999999</v>
      </c>
      <c r="G48" s="32">
        <v>24.603570900000001</v>
      </c>
      <c r="H48" s="32">
        <v>24.860971500000002</v>
      </c>
      <c r="I48" s="32">
        <v>24.6756077</v>
      </c>
      <c r="J48" s="32">
        <v>24.775556600000002</v>
      </c>
      <c r="K48" s="32">
        <v>24.347826000000001</v>
      </c>
      <c r="L48" s="32">
        <v>17.528810499999999</v>
      </c>
      <c r="M48" s="32">
        <v>15.614061400000001</v>
      </c>
      <c r="N48"/>
      <c r="O48"/>
      <c r="P48"/>
      <c r="Q48"/>
      <c r="R48"/>
      <c r="S48"/>
      <c r="T48"/>
      <c r="U48"/>
      <c r="W48" s="1"/>
      <c r="X48" s="1"/>
      <c r="Y48" s="1"/>
    </row>
    <row r="49" spans="1:25" s="12" customFormat="1">
      <c r="A49" s="1"/>
      <c r="B49" s="4"/>
      <c r="C49" t="s">
        <v>41</v>
      </c>
      <c r="D49" t="s">
        <v>43</v>
      </c>
      <c r="E49" s="32">
        <v>27.3041649</v>
      </c>
      <c r="F49" s="32">
        <v>26.784614600000001</v>
      </c>
      <c r="G49" s="32">
        <v>26.9657898</v>
      </c>
      <c r="H49" s="32">
        <v>26.797496800000001</v>
      </c>
      <c r="I49" s="32">
        <v>25.984996800000001</v>
      </c>
      <c r="J49" s="32">
        <v>26.310001400000001</v>
      </c>
      <c r="K49" s="32">
        <v>24.992683400000001</v>
      </c>
      <c r="L49" s="32">
        <v>25.0804844</v>
      </c>
      <c r="M49"/>
      <c r="N49"/>
      <c r="O49"/>
      <c r="P49"/>
      <c r="Q49"/>
      <c r="R49"/>
      <c r="S49"/>
      <c r="T49"/>
      <c r="U49"/>
      <c r="W49" s="1"/>
      <c r="X49" s="1"/>
      <c r="Y49" s="1"/>
    </row>
  </sheetData>
  <printOptions gridLines="1"/>
  <pageMargins left="0.75000000000000011" right="0.75000000000000011" top="1" bottom="1" header="0.5" footer="0.5"/>
  <pageSetup scale="56" orientation="landscape" horizontalDpi="4294967292" verticalDpi="4294967292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 13-07-27 03h55 Balco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Susan R.</dc:creator>
  <cp:lastModifiedBy>Zimmerman, Susan R.</cp:lastModifiedBy>
  <dcterms:created xsi:type="dcterms:W3CDTF">2013-08-28T22:23:50Z</dcterms:created>
  <dcterms:modified xsi:type="dcterms:W3CDTF">2013-08-28T22:24:15Z</dcterms:modified>
</cp:coreProperties>
</file>