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showInkAnnotation="0" autoCompressPictures="0"/>
  <bookViews>
    <workbookView xWindow="0" yWindow="0" windowWidth="24600" windowHeight="15560" tabRatio="500"/>
  </bookViews>
  <sheets>
    <sheet name="BE 13-11-16 02h52  Balco" sheetId="1" r:id="rId1"/>
  </sheets>
  <definedNames>
    <definedName name="BE_ratio1" localSheetId="0">'BE 13-11-16 02h52  Balco'!$J$9:$J$28</definedName>
    <definedName name="bkdg_error" localSheetId="0">'BE 13-11-16 02h52  Balco'!$M$9:$M$1048576</definedName>
    <definedName name="bkgd_error" localSheetId="0">'BE 13-11-16 02h52  Balco'!$M$9:$M$28</definedName>
    <definedName name="bkgd_ratio" localSheetId="0">'BE 13-11-16 02h52  Balco'!$L$9:$L$28</definedName>
    <definedName name="ERROR" localSheetId="0">'BE 13-11-16 02h52  Balco'!$O$9:$O$28</definedName>
    <definedName name="exterror" localSheetId="0">'BE 13-11-16 02h52  Balco'!$H$9:$H$28</definedName>
    <definedName name="interror" localSheetId="0">'BE 13-11-16 02h52  Balco'!$G$9:$G$28</definedName>
    <definedName name="_xlnm.Print_Titles" localSheetId="0">'BE 13-11-16 02h52  Balco'!$6:$8</definedName>
    <definedName name="r_to_rstd" localSheetId="0">'BE 13-11-16 02h52  Balco'!$F$9:$F$28</definedName>
    <definedName name="RATIO" localSheetId="0">'BE 13-11-16 02h52  Balco'!$N$9:$N$28</definedName>
    <definedName name="ratio_err1" localSheetId="0">'BE 13-11-16 02h52  Balco'!$K$9:$K$28</definedName>
    <definedName name="std_" localSheetId="0">'BE 13-11-16 02h52  Balco'!$D$2</definedName>
    <definedName name="std_bkgd" localSheetId="0">'BE 13-11-16 02h52  Balco'!$D$3</definedName>
    <definedName name="Truefrac" localSheetId="0">'BE 13-11-16 02h52  Balco'!$I$9:$I$28</definedName>
    <definedName name="xxxx" localSheetId="0">'BE 13-11-16 02h52  Balco'!$J$9:$J$27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8" i="1" l="1"/>
  <c r="O28" i="1"/>
  <c r="J28" i="1"/>
  <c r="N28" i="1"/>
  <c r="Q28" i="1"/>
  <c r="K27" i="1"/>
  <c r="O27" i="1"/>
  <c r="J27" i="1"/>
  <c r="N27" i="1"/>
  <c r="Q27" i="1"/>
  <c r="K25" i="1"/>
  <c r="O25" i="1"/>
  <c r="J25" i="1"/>
  <c r="N25" i="1"/>
  <c r="Q25" i="1"/>
  <c r="K24" i="1"/>
  <c r="O24" i="1"/>
  <c r="J24" i="1"/>
  <c r="N24" i="1"/>
  <c r="Q24" i="1"/>
  <c r="K23" i="1"/>
  <c r="O23" i="1"/>
  <c r="J23" i="1"/>
  <c r="N23" i="1"/>
  <c r="Q23" i="1"/>
  <c r="K22" i="1"/>
  <c r="O22" i="1"/>
  <c r="J22" i="1"/>
  <c r="N22" i="1"/>
  <c r="Q22" i="1"/>
  <c r="J21" i="1"/>
  <c r="N21" i="1"/>
  <c r="P21" i="1"/>
  <c r="K21" i="1"/>
  <c r="O21" i="1"/>
  <c r="Q21" i="1"/>
  <c r="J20" i="1"/>
  <c r="N20" i="1"/>
  <c r="P20" i="1"/>
  <c r="K20" i="1"/>
  <c r="O20" i="1"/>
  <c r="Q20" i="1"/>
  <c r="J19" i="1"/>
  <c r="N19" i="1"/>
  <c r="P19" i="1"/>
  <c r="K19" i="1"/>
  <c r="O19" i="1"/>
  <c r="Q19" i="1"/>
  <c r="J18" i="1"/>
  <c r="N18" i="1"/>
  <c r="P18" i="1"/>
  <c r="K18" i="1"/>
  <c r="O18" i="1"/>
  <c r="Q18" i="1"/>
  <c r="J17" i="1"/>
  <c r="N17" i="1"/>
  <c r="P17" i="1"/>
  <c r="K17" i="1"/>
  <c r="O17" i="1"/>
  <c r="Q17" i="1"/>
  <c r="J16" i="1"/>
  <c r="N16" i="1"/>
  <c r="P16" i="1"/>
  <c r="K16" i="1"/>
  <c r="O16" i="1"/>
  <c r="Q16" i="1"/>
  <c r="J15" i="1"/>
  <c r="N15" i="1"/>
  <c r="P15" i="1"/>
  <c r="K15" i="1"/>
  <c r="O15" i="1"/>
  <c r="Q15" i="1"/>
  <c r="J14" i="1"/>
  <c r="N14" i="1"/>
  <c r="P14" i="1"/>
  <c r="K14" i="1"/>
  <c r="O14" i="1"/>
  <c r="Q14" i="1"/>
  <c r="J13" i="1"/>
  <c r="N13" i="1"/>
  <c r="P13" i="1"/>
  <c r="K13" i="1"/>
  <c r="O13" i="1"/>
  <c r="Q13" i="1"/>
  <c r="J12" i="1"/>
  <c r="N12" i="1"/>
  <c r="P12" i="1"/>
  <c r="K12" i="1"/>
  <c r="O12" i="1"/>
  <c r="Q12" i="1"/>
  <c r="J11" i="1"/>
  <c r="N11" i="1"/>
  <c r="P11" i="1"/>
  <c r="K11" i="1"/>
  <c r="O11" i="1"/>
  <c r="Q11" i="1"/>
  <c r="J10" i="1"/>
  <c r="N10" i="1"/>
  <c r="P10" i="1"/>
  <c r="K10" i="1"/>
  <c r="O10" i="1"/>
  <c r="Q10" i="1"/>
  <c r="J9" i="1"/>
  <c r="N9" i="1"/>
  <c r="P9" i="1"/>
  <c r="K9" i="1"/>
  <c r="O9" i="1"/>
  <c r="Q9" i="1"/>
</calcChain>
</file>

<file path=xl/sharedStrings.xml><?xml version="1.0" encoding="utf-8"?>
<sst xmlns="http://schemas.openxmlformats.org/spreadsheetml/2006/main" count="151" uniqueCount="63">
  <si>
    <t>Standard used for normalization:</t>
  </si>
  <si>
    <t>07KNSTD3110</t>
  </si>
  <si>
    <t xml:space="preserve"> </t>
  </si>
  <si>
    <t>10/9 ratio for standard =</t>
  </si>
  <si>
    <t>Carrier background for stds=</t>
  </si>
  <si>
    <t>Boron correction factor =</t>
  </si>
  <si>
    <t>(1.1±0.1)x10^-4</t>
  </si>
  <si>
    <t xml:space="preserve">     10Be/9Be RATIO</t>
  </si>
  <si>
    <t xml:space="preserve">  10Be/9Be RATIO</t>
  </si>
  <si>
    <t>( CORRECTED FOR BORON)</t>
  </si>
  <si>
    <t xml:space="preserve">   (SAMPLE BKGD)</t>
  </si>
  <si>
    <t xml:space="preserve">    (CORR. FOR BKGDS)</t>
  </si>
  <si>
    <t>DATE</t>
  </si>
  <si>
    <t>SAMPLE NAME</t>
  </si>
  <si>
    <t>CAMS #</t>
  </si>
  <si>
    <t>runs</t>
  </si>
  <si>
    <t>r_to_rstd</t>
  </si>
  <si>
    <t>interror</t>
  </si>
  <si>
    <t>exterror</t>
  </si>
  <si>
    <t>Truefrac</t>
  </si>
  <si>
    <t>BE_ratio1</t>
  </si>
  <si>
    <t>ratio_err1</t>
  </si>
  <si>
    <t>bkgd_ratio</t>
  </si>
  <si>
    <t>bkgd_error</t>
  </si>
  <si>
    <t>RATIO</t>
  </si>
  <si>
    <t>ERROR</t>
  </si>
  <si>
    <t>STANDARD</t>
  </si>
  <si>
    <t>KNSTD 3110</t>
  </si>
  <si>
    <t>BE36196</t>
  </si>
  <si>
    <t>BE36197</t>
  </si>
  <si>
    <t>BE36198</t>
  </si>
  <si>
    <t>BE36199</t>
  </si>
  <si>
    <t>BE36200</t>
  </si>
  <si>
    <t>BE36201</t>
  </si>
  <si>
    <t>BE35824</t>
  </si>
  <si>
    <t>KNSTD 549</t>
  </si>
  <si>
    <t>BE36237</t>
  </si>
  <si>
    <t>BE36238</t>
  </si>
  <si>
    <t>KNSTD 1032</t>
  </si>
  <si>
    <t>BE36180</t>
  </si>
  <si>
    <t>BE36181</t>
  </si>
  <si>
    <t>KNSTD 9422</t>
  </si>
  <si>
    <t>BE36228</t>
  </si>
  <si>
    <t>BE36229</t>
  </si>
  <si>
    <t>Balco</t>
  </si>
  <si>
    <t>11-ATH-271-SML</t>
  </si>
  <si>
    <t>BE36169</t>
  </si>
  <si>
    <t>11-ATH-297-NAN</t>
  </si>
  <si>
    <t>BE36170</t>
  </si>
  <si>
    <t>11-ATH-300-NAN</t>
  </si>
  <si>
    <t>BE36171</t>
  </si>
  <si>
    <t>11-ATH-303-SML</t>
  </si>
  <si>
    <t>BE36172</t>
  </si>
  <si>
    <t>11-ATH-304-SML</t>
  </si>
  <si>
    <t>BE36173</t>
  </si>
  <si>
    <t>no current</t>
  </si>
  <si>
    <t>11-ATH-306-SML</t>
  </si>
  <si>
    <t>BE36174</t>
  </si>
  <si>
    <t>Batch_226_Blank</t>
  </si>
  <si>
    <t>BE36175</t>
  </si>
  <si>
    <t xml:space="preserve">Sample </t>
  </si>
  <si>
    <t>ID</t>
  </si>
  <si>
    <t>Current (microA)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</si>
</sst>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E-00"/>
    <numFmt numFmtId="166" formatCode="0.0E-00"/>
    <numFmt numFmtId="167" formatCode="0.000E+00"/>
    <numFmt numFmtId="168" formatCode="#.###E-##"/>
    <numFmt numFmtId="169" formatCode="#.#####E-##"/>
    <numFmt numFmtId="170" formatCode="yyyy\.mm\.dd"/>
    <numFmt numFmtId="171" formatCode="d\ mmmm\ yyyy"/>
    <numFmt numFmtId="172" formatCode="0.0%"/>
    <numFmt numFmtId="173" formatCode="0.0"/>
  </numFmts>
  <fonts count="6" x14ac:knownFonts="1">
    <font>
      <sz val="10"/>
      <name val="Verdana"/>
    </font>
    <font>
      <sz val="9"/>
      <name val="Geneva"/>
      <family val="2"/>
    </font>
    <font>
      <sz val="10"/>
      <name val="Verdana"/>
    </font>
    <font>
      <b/>
      <sz val="10"/>
      <name val="Verdana"/>
    </font>
    <font>
      <b/>
      <sz val="9"/>
      <name val="Geneva"/>
    </font>
    <font>
      <b/>
      <sz val="9"/>
      <color rgb="FFFF0000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2" applyFont="1" applyFill="1"/>
    <xf numFmtId="0" fontId="1" fillId="0" borderId="0" xfId="2" applyFont="1" applyFill="1" applyAlignment="1"/>
    <xf numFmtId="0" fontId="1" fillId="0" borderId="0" xfId="2" applyFont="1" applyFill="1" applyAlignment="1">
      <alignment horizontal="left"/>
    </xf>
    <xf numFmtId="0" fontId="1" fillId="0" borderId="0" xfId="2" applyFont="1" applyFill="1" applyAlignment="1">
      <alignment horizontal="center"/>
    </xf>
    <xf numFmtId="0" fontId="3" fillId="0" borderId="0" xfId="0" applyFont="1" applyFill="1"/>
    <xf numFmtId="164" fontId="4" fillId="0" borderId="0" xfId="2" applyNumberFormat="1" applyFont="1" applyFill="1" applyAlignment="1">
      <alignment horizontal="center"/>
    </xf>
    <xf numFmtId="165" fontId="1" fillId="0" borderId="0" xfId="2" applyNumberFormat="1" applyFont="1" applyFill="1"/>
    <xf numFmtId="166" fontId="1" fillId="0" borderId="0" xfId="2" applyNumberFormat="1" applyFont="1" applyFill="1"/>
    <xf numFmtId="11" fontId="1" fillId="0" borderId="0" xfId="2" applyNumberFormat="1" applyFont="1" applyFill="1" applyAlignment="1">
      <alignment horizontal="center"/>
    </xf>
    <xf numFmtId="11" fontId="1" fillId="0" borderId="0" xfId="2" applyNumberFormat="1" applyFont="1" applyFill="1"/>
    <xf numFmtId="2" fontId="1" fillId="0" borderId="0" xfId="2" applyNumberFormat="1" applyFont="1" applyFill="1" applyAlignment="1">
      <alignment horizontal="center"/>
    </xf>
    <xf numFmtId="167" fontId="1" fillId="0" borderId="0" xfId="2" applyNumberFormat="1" applyFont="1" applyFill="1"/>
    <xf numFmtId="168" fontId="1" fillId="0" borderId="0" xfId="2" applyNumberFormat="1" applyFont="1" applyFill="1" applyAlignment="1">
      <alignment horizontal="left"/>
    </xf>
    <xf numFmtId="169" fontId="1" fillId="0" borderId="0" xfId="2" applyNumberFormat="1" applyFont="1" applyFill="1" applyAlignment="1">
      <alignment horizontal="center"/>
    </xf>
    <xf numFmtId="0" fontId="5" fillId="0" borderId="0" xfId="2" applyFont="1" applyFill="1"/>
    <xf numFmtId="164" fontId="1" fillId="0" borderId="0" xfId="2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65" fontId="1" fillId="0" borderId="0" xfId="2" applyNumberFormat="1" applyFont="1" applyFill="1" applyAlignment="1">
      <alignment horizontal="left"/>
    </xf>
    <xf numFmtId="11" fontId="1" fillId="0" borderId="0" xfId="2" applyNumberFormat="1" applyFont="1" applyFill="1" applyAlignment="1">
      <alignment horizontal="left"/>
    </xf>
    <xf numFmtId="170" fontId="1" fillId="0" borderId="0" xfId="2" applyNumberFormat="1" applyFont="1" applyFill="1" applyBorder="1" applyAlignment="1">
      <alignment horizontal="center"/>
    </xf>
    <xf numFmtId="171" fontId="1" fillId="0" borderId="0" xfId="2" applyNumberFormat="1" applyFont="1" applyFill="1" applyBorder="1" applyAlignment="1">
      <alignment horizontal="center"/>
    </xf>
    <xf numFmtId="167" fontId="1" fillId="0" borderId="0" xfId="2" applyNumberFormat="1" applyFont="1" applyFill="1" applyAlignment="1">
      <alignment horizontal="center"/>
    </xf>
    <xf numFmtId="172" fontId="1" fillId="0" borderId="0" xfId="1" applyNumberFormat="1" applyFont="1" applyFill="1"/>
    <xf numFmtId="164" fontId="1" fillId="0" borderId="0" xfId="1" applyNumberFormat="1" applyFont="1" applyFill="1" applyAlignment="1">
      <alignment horizontal="center"/>
    </xf>
    <xf numFmtId="172" fontId="2" fillId="0" borderId="0" xfId="3" applyNumberFormat="1" applyFont="1" applyFill="1" applyAlignment="1">
      <alignment horizontal="center"/>
    </xf>
    <xf numFmtId="172" fontId="1" fillId="0" borderId="0" xfId="2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4" fillId="0" borderId="0" xfId="2" applyFont="1" applyFill="1" applyAlignment="1">
      <alignment horizontal="center"/>
    </xf>
    <xf numFmtId="173" fontId="0" fillId="0" borderId="0" xfId="0" applyNumberFormat="1" applyAlignment="1">
      <alignment horizontal="center"/>
    </xf>
  </cellXfs>
  <cellStyles count="8">
    <cellStyle name="Milliers [0]_BE 09.12.03 11h48 RATIOS" xfId="4"/>
    <cellStyle name="Milliers_BE 09.12.03 11h48 RATIOS" xfId="5"/>
    <cellStyle name="Monétaire [0]_BE 09.12.03 11h48 RATIOS" xfId="6"/>
    <cellStyle name="Monétaire_BE 09.12.03 11h48 RATIOS" xfId="7"/>
    <cellStyle name="Normal" xfId="0" builtinId="0"/>
    <cellStyle name="Normal_BE 08.07.31 16h11 Ratios" xfId="2"/>
    <cellStyle name="Normal_BE 09.12.04 23h48 RATIOS_DHR" xfId="3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53"/>
  <sheetViews>
    <sheetView tabSelected="1" topLeftCell="G7" zoomScale="125" zoomScaleNormal="125" zoomScalePageLayoutView="125" workbookViewId="0">
      <selection activeCell="T7" sqref="T7:T24"/>
    </sheetView>
  </sheetViews>
  <sheetFormatPr baseColWidth="10" defaultColWidth="4.42578125" defaultRowHeight="13" outlineLevelCol="1" x14ac:dyDescent="0"/>
  <cols>
    <col min="1" max="1" width="12.28515625" style="1" customWidth="1" outlineLevel="1"/>
    <col min="2" max="2" width="16.28515625" style="4" customWidth="1"/>
    <col min="3" max="3" width="18.28515625" style="3" bestFit="1" customWidth="1"/>
    <col min="4" max="4" width="8" style="4" bestFit="1" customWidth="1"/>
    <col min="5" max="5" width="6.85546875" style="4" customWidth="1"/>
    <col min="6" max="6" width="10.140625" style="1" bestFit="1" customWidth="1" outlineLevel="1"/>
    <col min="7" max="7" width="10.42578125" style="1" customWidth="1" outlineLevel="1"/>
    <col min="8" max="8" width="10.140625" style="1" bestFit="1" customWidth="1" outlineLevel="1"/>
    <col min="9" max="9" width="10.140625" style="16" bestFit="1" customWidth="1"/>
    <col min="10" max="10" width="11.5703125" style="7" customWidth="1"/>
    <col min="11" max="11" width="8" style="8" bestFit="1" customWidth="1"/>
    <col min="12" max="12" width="11.140625" style="9" customWidth="1"/>
    <col min="13" max="13" width="7.5703125" style="9" bestFit="1" customWidth="1"/>
    <col min="14" max="14" width="12.28515625" style="7" customWidth="1"/>
    <col min="15" max="15" width="8" style="10" bestFit="1" customWidth="1"/>
    <col min="16" max="16" width="7.42578125" style="4" customWidth="1"/>
    <col min="17" max="17" width="7.140625" style="1" customWidth="1"/>
    <col min="18" max="18" width="10.5703125" style="1" bestFit="1" customWidth="1" outlineLevel="1"/>
    <col min="19" max="19" width="4.42578125" style="11" outlineLevel="1"/>
    <col min="20" max="20" width="8.85546875" style="1" bestFit="1" customWidth="1" outlineLevel="1"/>
    <col min="21" max="21" width="6" style="12" customWidth="1"/>
    <col min="22" max="22" width="6.42578125" style="12" customWidth="1"/>
    <col min="23" max="23" width="10.5703125" style="1" bestFit="1" customWidth="1"/>
    <col min="24" max="24" width="4.42578125" style="1"/>
    <col min="25" max="25" width="7.85546875" style="1" bestFit="1" customWidth="1"/>
    <col min="26" max="16384" width="4.42578125" style="1"/>
  </cols>
  <sheetData>
    <row r="1" spans="1:23">
      <c r="B1" s="2" t="s">
        <v>0</v>
      </c>
      <c r="E1" s="4" t="s">
        <v>1</v>
      </c>
      <c r="G1" s="5"/>
      <c r="I1" s="6" t="s">
        <v>2</v>
      </c>
    </row>
    <row r="2" spans="1:23">
      <c r="B2" s="2" t="s">
        <v>3</v>
      </c>
      <c r="C2" s="13"/>
      <c r="D2" s="14">
        <v>2.8500000000000002E-12</v>
      </c>
      <c r="I2" s="6"/>
    </row>
    <row r="3" spans="1:23">
      <c r="B3" s="2" t="s">
        <v>4</v>
      </c>
      <c r="C3" s="13"/>
      <c r="D3" s="14"/>
      <c r="G3" s="15"/>
    </row>
    <row r="4" spans="1:23">
      <c r="B4" s="2" t="s">
        <v>5</v>
      </c>
      <c r="C4" s="13"/>
      <c r="D4" s="17" t="s">
        <v>6</v>
      </c>
      <c r="E4" s="18"/>
      <c r="F4" s="19"/>
    </row>
    <row r="5" spans="1:23">
      <c r="B5" s="2"/>
      <c r="C5" s="13"/>
    </row>
    <row r="6" spans="1:23">
      <c r="J6" s="20" t="s">
        <v>7</v>
      </c>
      <c r="L6" s="21" t="s">
        <v>8</v>
      </c>
      <c r="N6" s="7" t="s">
        <v>8</v>
      </c>
    </row>
    <row r="7" spans="1:23">
      <c r="J7" s="20" t="s">
        <v>9</v>
      </c>
      <c r="L7" s="21" t="s">
        <v>10</v>
      </c>
      <c r="N7" s="7" t="s">
        <v>11</v>
      </c>
    </row>
    <row r="8" spans="1:23">
      <c r="B8" s="22" t="s">
        <v>12</v>
      </c>
      <c r="C8" s="3" t="s">
        <v>13</v>
      </c>
      <c r="D8" s="4" t="s">
        <v>14</v>
      </c>
      <c r="E8" s="4" t="s">
        <v>15</v>
      </c>
      <c r="F8" s="1" t="s">
        <v>16</v>
      </c>
      <c r="G8" s="1" t="s">
        <v>17</v>
      </c>
      <c r="H8" s="1" t="s">
        <v>18</v>
      </c>
      <c r="I8" s="16" t="s">
        <v>19</v>
      </c>
      <c r="J8" s="7" t="s">
        <v>20</v>
      </c>
      <c r="K8" s="8" t="s">
        <v>21</v>
      </c>
      <c r="L8" s="9" t="s">
        <v>22</v>
      </c>
      <c r="M8" s="9" t="s">
        <v>23</v>
      </c>
      <c r="N8" s="7" t="s">
        <v>24</v>
      </c>
      <c r="O8" s="10" t="s">
        <v>25</v>
      </c>
    </row>
    <row r="9" spans="1:23">
      <c r="A9" s="19" t="s">
        <v>26</v>
      </c>
      <c r="B9" s="23">
        <v>41594</v>
      </c>
      <c r="C9" t="s">
        <v>27</v>
      </c>
      <c r="D9" t="s">
        <v>28</v>
      </c>
      <c r="E9">
        <v>13</v>
      </c>
      <c r="F9">
        <v>1.0052479999999999</v>
      </c>
      <c r="G9">
        <v>4.4768000000000004E-3</v>
      </c>
      <c r="H9">
        <v>3.3693999999999998E-3</v>
      </c>
      <c r="I9">
        <v>0.99985329999999994</v>
      </c>
      <c r="J9" s="24">
        <f t="shared" ref="J9:J28" si="0">r_to_rstd*(std_+std_bkgd)</f>
        <v>2.8649568000000001E-12</v>
      </c>
      <c r="K9" s="24">
        <f t="shared" ref="K9:K16" si="1">std_*MAX(G9,H9)</f>
        <v>1.2758880000000002E-14</v>
      </c>
      <c r="N9" s="24">
        <f>(BE_ratio1-bkgd_ratio)</f>
        <v>2.8649568000000001E-12</v>
      </c>
      <c r="O9" s="9">
        <f t="shared" ref="O9:O28" si="2">SQRT(ratio_err1^2+bkgd_error^2)</f>
        <v>1.2758880000000002E-14</v>
      </c>
      <c r="P9" s="16">
        <f t="shared" ref="P9:P15" si="3">N9*1000000000000000/(2850)</f>
        <v>1.0052479999999999</v>
      </c>
      <c r="Q9" s="25">
        <f t="shared" ref="Q9:Q16" si="4">O9/N9</f>
        <v>4.4534284077163058E-3</v>
      </c>
      <c r="R9" s="1" t="s">
        <v>1</v>
      </c>
      <c r="T9" s="26"/>
      <c r="V9" s="27"/>
      <c r="W9" s="28"/>
    </row>
    <row r="10" spans="1:23">
      <c r="A10" s="19" t="s">
        <v>26</v>
      </c>
      <c r="B10" s="23">
        <v>41594</v>
      </c>
      <c r="C10" t="s">
        <v>27</v>
      </c>
      <c r="D10" t="s">
        <v>29</v>
      </c>
      <c r="E10">
        <v>13</v>
      </c>
      <c r="F10">
        <v>0.99728559999999999</v>
      </c>
      <c r="G10">
        <v>4.3454000000000001E-3</v>
      </c>
      <c r="H10">
        <v>5.6500999999999999E-3</v>
      </c>
      <c r="I10">
        <v>0.99985650000000004</v>
      </c>
      <c r="J10" s="24">
        <f t="shared" si="0"/>
        <v>2.84226396E-12</v>
      </c>
      <c r="K10" s="24">
        <f t="shared" si="1"/>
        <v>1.6102784999999999E-14</v>
      </c>
      <c r="N10" s="24">
        <f t="shared" ref="N10:N28" si="5">(BE_ratio1-bkgd_ratio)</f>
        <v>2.84226396E-12</v>
      </c>
      <c r="O10" s="9">
        <f t="shared" si="2"/>
        <v>1.6102784999999999E-14</v>
      </c>
      <c r="P10" s="16">
        <f t="shared" si="3"/>
        <v>0.99728559999999988</v>
      </c>
      <c r="Q10" s="25">
        <f t="shared" si="4"/>
        <v>5.6654783744997418E-3</v>
      </c>
      <c r="R10" s="1" t="s">
        <v>1</v>
      </c>
      <c r="T10" s="26"/>
      <c r="V10" s="27"/>
      <c r="W10" s="28"/>
    </row>
    <row r="11" spans="1:23">
      <c r="A11" s="19" t="s">
        <v>26</v>
      </c>
      <c r="B11" s="23">
        <v>41594</v>
      </c>
      <c r="C11" t="s">
        <v>27</v>
      </c>
      <c r="D11" t="s">
        <v>30</v>
      </c>
      <c r="E11">
        <v>10</v>
      </c>
      <c r="F11">
        <v>0.99531729999999996</v>
      </c>
      <c r="G11">
        <v>4.8757000000000002E-3</v>
      </c>
      <c r="H11">
        <v>4.7172000000000004E-3</v>
      </c>
      <c r="I11">
        <v>0.99985749999999995</v>
      </c>
      <c r="J11" s="24">
        <f t="shared" si="0"/>
        <v>2.8366543049999999E-12</v>
      </c>
      <c r="K11" s="24">
        <f t="shared" si="1"/>
        <v>1.3895745000000002E-14</v>
      </c>
      <c r="N11" s="24">
        <f t="shared" si="5"/>
        <v>2.8366543049999999E-12</v>
      </c>
      <c r="O11" s="9">
        <f t="shared" si="2"/>
        <v>1.3895745000000002E-14</v>
      </c>
      <c r="P11" s="16">
        <f t="shared" si="3"/>
        <v>0.99531729999999996</v>
      </c>
      <c r="Q11" s="25">
        <f t="shared" si="4"/>
        <v>4.8986388561717961E-3</v>
      </c>
      <c r="R11" s="1" t="s">
        <v>1</v>
      </c>
      <c r="T11" s="26"/>
      <c r="V11" s="27"/>
      <c r="W11" s="28"/>
    </row>
    <row r="12" spans="1:23">
      <c r="A12" s="19" t="s">
        <v>26</v>
      </c>
      <c r="B12" s="23">
        <v>41594</v>
      </c>
      <c r="C12" t="s">
        <v>27</v>
      </c>
      <c r="D12" t="s">
        <v>31</v>
      </c>
      <c r="E12">
        <v>16</v>
      </c>
      <c r="F12">
        <v>0.99315770000000003</v>
      </c>
      <c r="G12">
        <v>3.8899E-3</v>
      </c>
      <c r="H12">
        <v>4.2465999999999997E-3</v>
      </c>
      <c r="I12">
        <v>0.99985619999999997</v>
      </c>
      <c r="J12" s="24">
        <f t="shared" si="0"/>
        <v>2.8304994450000004E-12</v>
      </c>
      <c r="K12" s="24">
        <f t="shared" si="1"/>
        <v>1.2102809999999999E-14</v>
      </c>
      <c r="N12" s="24">
        <f t="shared" si="5"/>
        <v>2.8304994450000004E-12</v>
      </c>
      <c r="O12" s="9">
        <f t="shared" si="2"/>
        <v>1.2102809999999999E-14</v>
      </c>
      <c r="P12" s="16">
        <f t="shared" si="3"/>
        <v>0.99315770000000014</v>
      </c>
      <c r="Q12" s="25">
        <f t="shared" si="4"/>
        <v>4.2758566942591282E-3</v>
      </c>
      <c r="R12" s="1" t="s">
        <v>1</v>
      </c>
      <c r="T12" s="26"/>
      <c r="V12" s="27"/>
      <c r="W12" s="28"/>
    </row>
    <row r="13" spans="1:23">
      <c r="A13" s="19" t="s">
        <v>26</v>
      </c>
      <c r="B13" s="23">
        <v>41594</v>
      </c>
      <c r="C13" t="s">
        <v>27</v>
      </c>
      <c r="D13" t="s">
        <v>32</v>
      </c>
      <c r="E13">
        <v>14</v>
      </c>
      <c r="F13">
        <v>1.0074700000000001</v>
      </c>
      <c r="G13">
        <v>4.2329000000000004E-3</v>
      </c>
      <c r="H13">
        <v>5.8938999999999997E-3</v>
      </c>
      <c r="I13">
        <v>0.99985400000000002</v>
      </c>
      <c r="J13" s="24">
        <f t="shared" si="0"/>
        <v>2.8712895000000005E-12</v>
      </c>
      <c r="K13" s="24">
        <f t="shared" si="1"/>
        <v>1.6797614999999999E-14</v>
      </c>
      <c r="N13" s="24">
        <f t="shared" si="5"/>
        <v>2.8712895000000005E-12</v>
      </c>
      <c r="O13" s="9">
        <f t="shared" si="2"/>
        <v>1.6797614999999999E-14</v>
      </c>
      <c r="P13" s="16">
        <f t="shared" si="3"/>
        <v>1.0074700000000001</v>
      </c>
      <c r="Q13" s="25">
        <f t="shared" si="4"/>
        <v>5.850199013370124E-3</v>
      </c>
      <c r="R13" s="1" t="s">
        <v>1</v>
      </c>
      <c r="T13" s="26"/>
      <c r="V13" s="27"/>
      <c r="W13" s="28"/>
    </row>
    <row r="14" spans="1:23">
      <c r="A14" s="19" t="s">
        <v>26</v>
      </c>
      <c r="B14" s="23">
        <v>41594</v>
      </c>
      <c r="C14" t="s">
        <v>27</v>
      </c>
      <c r="D14" t="s">
        <v>33</v>
      </c>
      <c r="E14">
        <v>14</v>
      </c>
      <c r="F14">
        <v>1.00048</v>
      </c>
      <c r="G14">
        <v>4.2186000000000003E-3</v>
      </c>
      <c r="H14">
        <v>4.1292999999999998E-3</v>
      </c>
      <c r="I14">
        <v>0.9998513</v>
      </c>
      <c r="J14" s="24">
        <f t="shared" si="0"/>
        <v>2.8513680000000003E-12</v>
      </c>
      <c r="K14" s="24">
        <f t="shared" si="1"/>
        <v>1.2023010000000001E-14</v>
      </c>
      <c r="N14" s="24">
        <f t="shared" si="5"/>
        <v>2.8513680000000003E-12</v>
      </c>
      <c r="O14" s="9">
        <f t="shared" si="2"/>
        <v>1.2023010000000001E-14</v>
      </c>
      <c r="P14" s="16">
        <f t="shared" si="3"/>
        <v>1.00048</v>
      </c>
      <c r="Q14" s="25">
        <f t="shared" si="4"/>
        <v>4.2165760434991206E-3</v>
      </c>
      <c r="R14" s="1" t="s">
        <v>1</v>
      </c>
      <c r="T14" s="26"/>
      <c r="V14" s="27"/>
      <c r="W14" s="28"/>
    </row>
    <row r="15" spans="1:23">
      <c r="A15" s="19" t="s">
        <v>26</v>
      </c>
      <c r="B15" s="23">
        <v>41594</v>
      </c>
      <c r="C15" t="s">
        <v>27</v>
      </c>
      <c r="D15" t="s">
        <v>34</v>
      </c>
      <c r="E15">
        <v>10</v>
      </c>
      <c r="F15">
        <v>0.99671299999999996</v>
      </c>
      <c r="G15">
        <v>5.0473999999999996E-3</v>
      </c>
      <c r="H15">
        <v>7.4717999999999998E-3</v>
      </c>
      <c r="I15">
        <v>0.99978739999999999</v>
      </c>
      <c r="J15" s="24">
        <f t="shared" si="0"/>
        <v>2.8406320500000002E-12</v>
      </c>
      <c r="K15" s="24">
        <f t="shared" si="1"/>
        <v>2.1294629999999999E-14</v>
      </c>
      <c r="N15" s="24">
        <f t="shared" si="5"/>
        <v>2.8406320500000002E-12</v>
      </c>
      <c r="O15" s="9">
        <f t="shared" si="2"/>
        <v>2.1294629999999999E-14</v>
      </c>
      <c r="P15" s="16">
        <f t="shared" si="3"/>
        <v>0.99671300000000007</v>
      </c>
      <c r="Q15" s="25">
        <f t="shared" si="4"/>
        <v>7.4964408009125993E-3</v>
      </c>
      <c r="R15" s="1" t="s">
        <v>1</v>
      </c>
      <c r="T15" s="26"/>
      <c r="V15" s="27"/>
      <c r="W15" s="28"/>
    </row>
    <row r="16" spans="1:23">
      <c r="A16" s="19" t="s">
        <v>26</v>
      </c>
      <c r="B16" s="23">
        <v>41594</v>
      </c>
      <c r="C16" t="s">
        <v>35</v>
      </c>
      <c r="D16" t="s">
        <v>36</v>
      </c>
      <c r="E16">
        <v>9</v>
      </c>
      <c r="F16">
        <v>0.18084349999999999</v>
      </c>
      <c r="G16">
        <v>1.41E-3</v>
      </c>
      <c r="H16">
        <v>1.3556E-3</v>
      </c>
      <c r="I16">
        <v>0.99978310000000004</v>
      </c>
      <c r="J16" s="24">
        <f t="shared" si="0"/>
        <v>5.1540397499999998E-13</v>
      </c>
      <c r="K16" s="24">
        <f t="shared" si="1"/>
        <v>4.0185000000000001E-15</v>
      </c>
      <c r="N16" s="24">
        <f t="shared" si="5"/>
        <v>5.1540397499999998E-13</v>
      </c>
      <c r="O16" s="9">
        <f t="shared" si="2"/>
        <v>4.0185000000000001E-15</v>
      </c>
      <c r="P16" s="16">
        <f t="shared" ref="P16:P17" si="6">N16*1000000000000000/(535)</f>
        <v>0.96337191588785032</v>
      </c>
      <c r="Q16" s="25">
        <f t="shared" si="4"/>
        <v>7.796796677790466E-3</v>
      </c>
      <c r="R16" s="1" t="s">
        <v>1</v>
      </c>
      <c r="T16" s="26"/>
      <c r="V16" s="27"/>
      <c r="W16" s="28"/>
    </row>
    <row r="17" spans="1:23">
      <c r="A17" s="19" t="s">
        <v>26</v>
      </c>
      <c r="B17" s="23">
        <v>41594</v>
      </c>
      <c r="C17" t="s">
        <v>35</v>
      </c>
      <c r="D17" t="s">
        <v>37</v>
      </c>
      <c r="E17">
        <v>9</v>
      </c>
      <c r="F17">
        <v>0.1832298</v>
      </c>
      <c r="G17">
        <v>1.4394E-3</v>
      </c>
      <c r="H17">
        <v>1.3156000000000001E-3</v>
      </c>
      <c r="I17">
        <v>0.99970800000000004</v>
      </c>
      <c r="J17" s="24">
        <f t="shared" si="0"/>
        <v>5.2220492999999999E-13</v>
      </c>
      <c r="K17" s="24">
        <f>std_*MAX(G17,H17)</f>
        <v>4.1022899999999998E-15</v>
      </c>
      <c r="N17" s="24">
        <f t="shared" si="5"/>
        <v>5.2220492999999999E-13</v>
      </c>
      <c r="O17" s="9">
        <f t="shared" si="2"/>
        <v>4.1022899999999998E-15</v>
      </c>
      <c r="P17" s="16">
        <f t="shared" si="6"/>
        <v>0.97608398130841123</v>
      </c>
      <c r="Q17" s="25">
        <f>O17/N17</f>
        <v>7.8557090604257605E-3</v>
      </c>
      <c r="R17" s="1" t="s">
        <v>1</v>
      </c>
      <c r="T17" s="26"/>
      <c r="V17" s="27"/>
      <c r="W17" s="28"/>
    </row>
    <row r="18" spans="1:23">
      <c r="A18" s="19" t="s">
        <v>26</v>
      </c>
      <c r="B18" s="23">
        <v>41594</v>
      </c>
      <c r="C18" t="s">
        <v>38</v>
      </c>
      <c r="D18" t="s">
        <v>39</v>
      </c>
      <c r="E18">
        <v>9</v>
      </c>
      <c r="F18">
        <v>0.33832489999999998</v>
      </c>
      <c r="G18">
        <v>1.7744E-3</v>
      </c>
      <c r="H18">
        <v>4.1963E-3</v>
      </c>
      <c r="I18">
        <v>0.99977879999999997</v>
      </c>
      <c r="J18" s="24">
        <f t="shared" si="0"/>
        <v>9.6422596500000004E-13</v>
      </c>
      <c r="K18" s="24">
        <f t="shared" ref="K18:K28" si="7">std_*MAX(G18,H18)</f>
        <v>1.1959455000000001E-14</v>
      </c>
      <c r="N18" s="24">
        <f t="shared" si="5"/>
        <v>9.6422596500000004E-13</v>
      </c>
      <c r="O18" s="9">
        <f t="shared" si="2"/>
        <v>1.1959455000000001E-14</v>
      </c>
      <c r="P18" s="16">
        <f t="shared" ref="P18:P19" si="8">N18*1000000000000000/(972)</f>
        <v>0.99200202160493833</v>
      </c>
      <c r="Q18" s="25">
        <f t="shared" ref="Q18:Q28" si="9">O18/N18</f>
        <v>1.240316630552466E-2</v>
      </c>
      <c r="R18" s="1" t="s">
        <v>1</v>
      </c>
      <c r="T18" s="26"/>
      <c r="V18" s="27"/>
      <c r="W18" s="28"/>
    </row>
    <row r="19" spans="1:23">
      <c r="A19" s="19" t="s">
        <v>26</v>
      </c>
      <c r="B19" s="23">
        <v>41594</v>
      </c>
      <c r="C19" t="s">
        <v>38</v>
      </c>
      <c r="D19" t="s">
        <v>40</v>
      </c>
      <c r="E19">
        <v>8</v>
      </c>
      <c r="F19">
        <v>0.33852399999999999</v>
      </c>
      <c r="G19">
        <v>1.8915E-3</v>
      </c>
      <c r="H19">
        <v>2.0915E-3</v>
      </c>
      <c r="I19">
        <v>0.99977340000000003</v>
      </c>
      <c r="J19" s="24">
        <f t="shared" si="0"/>
        <v>9.6479340000000012E-13</v>
      </c>
      <c r="K19" s="24">
        <f t="shared" si="7"/>
        <v>5.9607750000000007E-15</v>
      </c>
      <c r="N19" s="24">
        <f t="shared" si="5"/>
        <v>9.6479340000000012E-13</v>
      </c>
      <c r="O19" s="9">
        <f t="shared" si="2"/>
        <v>5.9607750000000007E-15</v>
      </c>
      <c r="P19" s="16">
        <f t="shared" si="8"/>
        <v>0.99258580246913597</v>
      </c>
      <c r="Q19" s="25">
        <f t="shared" si="9"/>
        <v>6.1782916425423308E-3</v>
      </c>
      <c r="R19" s="1" t="s">
        <v>1</v>
      </c>
      <c r="T19" s="26"/>
      <c r="V19" s="27"/>
      <c r="W19" s="28"/>
    </row>
    <row r="20" spans="1:23">
      <c r="A20" s="19" t="s">
        <v>26</v>
      </c>
      <c r="B20" s="23">
        <v>41594</v>
      </c>
      <c r="C20" t="s">
        <v>41</v>
      </c>
      <c r="D20" t="s">
        <v>42</v>
      </c>
      <c r="E20">
        <v>8</v>
      </c>
      <c r="F20">
        <v>2.9669910000000002</v>
      </c>
      <c r="G20">
        <v>1.1378299999999999E-2</v>
      </c>
      <c r="H20">
        <v>4.1519E-3</v>
      </c>
      <c r="I20">
        <v>0.99987349999999997</v>
      </c>
      <c r="J20" s="24">
        <f t="shared" si="0"/>
        <v>8.4559243500000003E-12</v>
      </c>
      <c r="K20" s="24">
        <f t="shared" ref="K20" si="10">std_*MAX(G20,H20)</f>
        <v>3.2428154999999998E-14</v>
      </c>
      <c r="N20" s="24">
        <f t="shared" si="5"/>
        <v>8.4559243500000003E-12</v>
      </c>
      <c r="O20" s="9">
        <f t="shared" si="2"/>
        <v>3.2428154999999998E-14</v>
      </c>
      <c r="P20" s="16">
        <f>N20*1000000000000000/(8560)</f>
        <v>0.98784162967289735</v>
      </c>
      <c r="Q20" s="25">
        <f t="shared" si="9"/>
        <v>3.834962761936251E-3</v>
      </c>
      <c r="R20" s="1" t="s">
        <v>1</v>
      </c>
      <c r="T20" s="26"/>
      <c r="V20" s="27"/>
      <c r="W20" s="28"/>
    </row>
    <row r="21" spans="1:23">
      <c r="A21" s="19" t="s">
        <v>26</v>
      </c>
      <c r="B21" s="23">
        <v>41594</v>
      </c>
      <c r="C21" t="s">
        <v>41</v>
      </c>
      <c r="D21" t="s">
        <v>43</v>
      </c>
      <c r="E21">
        <v>6</v>
      </c>
      <c r="F21">
        <v>3.053795</v>
      </c>
      <c r="G21">
        <v>1.34834E-2</v>
      </c>
      <c r="H21">
        <v>1.06266E-2</v>
      </c>
      <c r="I21">
        <v>0.99987119999999996</v>
      </c>
      <c r="J21" s="24">
        <f t="shared" si="0"/>
        <v>8.7033157500000009E-12</v>
      </c>
      <c r="K21" s="24">
        <f t="shared" si="7"/>
        <v>3.8427689999999999E-14</v>
      </c>
      <c r="N21" s="24">
        <f t="shared" si="5"/>
        <v>8.7033157500000009E-12</v>
      </c>
      <c r="O21" s="9">
        <f t="shared" si="2"/>
        <v>3.8427689999999999E-14</v>
      </c>
      <c r="P21" s="16">
        <f>N21*1000000000000000/(8560)</f>
        <v>1.0167424941588787</v>
      </c>
      <c r="Q21" s="25">
        <f t="shared" si="9"/>
        <v>4.4152931025167041E-3</v>
      </c>
      <c r="R21" s="1" t="s">
        <v>1</v>
      </c>
      <c r="T21" s="26"/>
      <c r="V21" s="27"/>
      <c r="W21" s="28"/>
    </row>
    <row r="22" spans="1:23">
      <c r="A22" s="19" t="s">
        <v>44</v>
      </c>
      <c r="B22" s="23">
        <v>41594</v>
      </c>
      <c r="C22" t="s">
        <v>45</v>
      </c>
      <c r="D22" t="s">
        <v>46</v>
      </c>
      <c r="E22">
        <v>3</v>
      </c>
      <c r="F22">
        <v>0.31885720000000001</v>
      </c>
      <c r="G22">
        <v>4.3958000000000001E-3</v>
      </c>
      <c r="H22">
        <v>8.1405000000000002E-3</v>
      </c>
      <c r="I22">
        <v>0.99976980000000004</v>
      </c>
      <c r="J22" s="24">
        <f t="shared" si="0"/>
        <v>9.0874302000000011E-13</v>
      </c>
      <c r="K22" s="24">
        <f>std_*MAX(G22,H22)</f>
        <v>2.3200425000000001E-14</v>
      </c>
      <c r="L22" s="24">
        <v>5.5632000000000003E-16</v>
      </c>
      <c r="M22" s="9">
        <v>1.5589500000000002E-16</v>
      </c>
      <c r="N22" s="24">
        <f t="shared" si="5"/>
        <v>9.081867000000001E-13</v>
      </c>
      <c r="O22" s="9">
        <f t="shared" si="2"/>
        <v>2.3200948761454777E-14</v>
      </c>
      <c r="P22" s="16"/>
      <c r="Q22" s="25">
        <f t="shared" si="9"/>
        <v>2.5546452906054201E-2</v>
      </c>
      <c r="R22" s="1" t="s">
        <v>1</v>
      </c>
      <c r="T22" s="26"/>
      <c r="V22" s="27"/>
      <c r="W22" s="28"/>
    </row>
    <row r="23" spans="1:23">
      <c r="A23" s="19" t="s">
        <v>44</v>
      </c>
      <c r="B23" s="23">
        <v>41594</v>
      </c>
      <c r="C23" t="s">
        <v>47</v>
      </c>
      <c r="D23" t="s">
        <v>48</v>
      </c>
      <c r="E23">
        <v>4</v>
      </c>
      <c r="F23">
        <v>2.19794E-2</v>
      </c>
      <c r="G23">
        <v>4.6979999999999998E-4</v>
      </c>
      <c r="H23">
        <v>6.7170000000000001E-4</v>
      </c>
      <c r="I23">
        <v>0.99112440000000002</v>
      </c>
      <c r="J23" s="24">
        <f t="shared" si="0"/>
        <v>6.2641290000000006E-14</v>
      </c>
      <c r="K23" s="24">
        <f>std_*MAX(G23,H23)</f>
        <v>1.9143450000000001E-15</v>
      </c>
      <c r="L23" s="24">
        <v>5.5632000000000003E-16</v>
      </c>
      <c r="M23" s="9">
        <v>1.5589500000000002E-16</v>
      </c>
      <c r="N23" s="24">
        <f t="shared" si="5"/>
        <v>6.208497E-14</v>
      </c>
      <c r="O23" s="9">
        <f t="shared" si="2"/>
        <v>1.9206821783028031E-15</v>
      </c>
      <c r="P23" s="16"/>
      <c r="Q23" s="25">
        <f t="shared" si="9"/>
        <v>3.0936347046681398E-2</v>
      </c>
      <c r="R23" s="1" t="s">
        <v>1</v>
      </c>
      <c r="T23" s="26"/>
      <c r="V23" s="27"/>
      <c r="W23" s="28"/>
    </row>
    <row r="24" spans="1:23">
      <c r="A24" s="19" t="s">
        <v>44</v>
      </c>
      <c r="B24" s="23">
        <v>41594</v>
      </c>
      <c r="C24" t="s">
        <v>49</v>
      </c>
      <c r="D24" t="s">
        <v>50</v>
      </c>
      <c r="E24">
        <v>4</v>
      </c>
      <c r="F24">
        <v>2.1582299999999999E-2</v>
      </c>
      <c r="G24">
        <v>4.0309999999999999E-4</v>
      </c>
      <c r="H24">
        <v>9.9339999999999997E-4</v>
      </c>
      <c r="I24">
        <v>0.99617619999999996</v>
      </c>
      <c r="J24" s="24">
        <f t="shared" si="0"/>
        <v>6.1509555000000006E-14</v>
      </c>
      <c r="K24" s="24">
        <f>std_*MAX(G24,H24)</f>
        <v>2.8311900000000002E-15</v>
      </c>
      <c r="L24" s="24">
        <v>5.5632000000000003E-16</v>
      </c>
      <c r="M24" s="9">
        <v>1.5589500000000002E-16</v>
      </c>
      <c r="N24" s="24">
        <f t="shared" si="5"/>
        <v>6.0953235E-14</v>
      </c>
      <c r="O24" s="9">
        <f t="shared" si="2"/>
        <v>2.8354788073842133E-15</v>
      </c>
      <c r="P24" s="16"/>
      <c r="Q24" s="25">
        <f>O24/N24</f>
        <v>4.6518922373590399E-2</v>
      </c>
      <c r="R24" s="1" t="s">
        <v>1</v>
      </c>
      <c r="T24" s="29"/>
      <c r="V24" s="27"/>
      <c r="W24" s="28"/>
    </row>
    <row r="25" spans="1:23">
      <c r="A25" s="19" t="s">
        <v>44</v>
      </c>
      <c r="B25" s="23">
        <v>41594</v>
      </c>
      <c r="C25" t="s">
        <v>51</v>
      </c>
      <c r="D25" t="s">
        <v>52</v>
      </c>
      <c r="E25">
        <v>3</v>
      </c>
      <c r="F25">
        <v>0.15458459999999999</v>
      </c>
      <c r="G25">
        <v>2.1424E-3</v>
      </c>
      <c r="H25">
        <v>4.0134999999999997E-3</v>
      </c>
      <c r="I25">
        <v>0.99958420000000003</v>
      </c>
      <c r="J25" s="24">
        <f t="shared" si="0"/>
        <v>4.4056611000000002E-13</v>
      </c>
      <c r="K25" s="24">
        <f>std_*MAX(G25,H25)</f>
        <v>1.1438475E-14</v>
      </c>
      <c r="L25" s="24">
        <v>5.5632000000000003E-16</v>
      </c>
      <c r="M25" s="9">
        <v>1.5589500000000002E-16</v>
      </c>
      <c r="N25" s="24">
        <f t="shared" si="5"/>
        <v>4.4000979000000001E-13</v>
      </c>
      <c r="O25" s="9">
        <f t="shared" si="2"/>
        <v>1.143953729731452E-14</v>
      </c>
      <c r="P25" s="16"/>
      <c r="Q25" s="25">
        <f t="shared" ref="Q25" si="11">O25/N25</f>
        <v>2.5998369939256395E-2</v>
      </c>
      <c r="R25" s="1" t="s">
        <v>1</v>
      </c>
      <c r="T25" s="29"/>
      <c r="V25" s="27"/>
      <c r="W25" s="28"/>
    </row>
    <row r="26" spans="1:23">
      <c r="A26" s="19" t="s">
        <v>44</v>
      </c>
      <c r="B26" s="23">
        <v>41594</v>
      </c>
      <c r="C26" t="s">
        <v>53</v>
      </c>
      <c r="D26" t="s">
        <v>54</v>
      </c>
      <c r="E26"/>
      <c r="F26"/>
      <c r="G26"/>
      <c r="H26"/>
      <c r="I26"/>
      <c r="J26" s="24"/>
      <c r="K26" s="24"/>
      <c r="L26" s="24"/>
      <c r="N26" s="24" t="s">
        <v>55</v>
      </c>
      <c r="O26" s="9"/>
      <c r="P26" s="16"/>
      <c r="Q26" s="25"/>
      <c r="R26" s="1" t="s">
        <v>1</v>
      </c>
      <c r="T26" s="29"/>
      <c r="V26" s="27"/>
      <c r="W26" s="28"/>
    </row>
    <row r="27" spans="1:23">
      <c r="A27" s="19" t="s">
        <v>44</v>
      </c>
      <c r="B27" s="23">
        <v>41594</v>
      </c>
      <c r="C27" t="s">
        <v>56</v>
      </c>
      <c r="D27" t="s">
        <v>57</v>
      </c>
      <c r="E27">
        <v>3</v>
      </c>
      <c r="F27">
        <v>8.6828600000000006E-2</v>
      </c>
      <c r="G27">
        <v>1.2135E-3</v>
      </c>
      <c r="H27">
        <v>2.5084999999999999E-3</v>
      </c>
      <c r="I27">
        <v>0.99905750000000004</v>
      </c>
      <c r="J27" s="24">
        <f t="shared" si="0"/>
        <v>2.4746151000000003E-13</v>
      </c>
      <c r="K27" s="24">
        <f t="shared" ref="K27" si="12">std_*MAX(G27,H27)</f>
        <v>7.1492250000000005E-15</v>
      </c>
      <c r="L27" s="24">
        <v>5.5632000000000003E-16</v>
      </c>
      <c r="M27" s="9">
        <v>1.5589500000000002E-16</v>
      </c>
      <c r="N27" s="24">
        <f t="shared" si="5"/>
        <v>2.4690519000000003E-13</v>
      </c>
      <c r="O27" s="9">
        <f t="shared" si="2"/>
        <v>7.1509245102748776E-15</v>
      </c>
      <c r="P27" s="16"/>
      <c r="Q27" s="25">
        <f t="shared" si="9"/>
        <v>2.8962228417615997E-2</v>
      </c>
      <c r="R27" s="1" t="s">
        <v>1</v>
      </c>
      <c r="T27" s="29"/>
      <c r="V27" s="27"/>
      <c r="W27" s="28"/>
    </row>
    <row r="28" spans="1:23">
      <c r="A28" s="19" t="s">
        <v>44</v>
      </c>
      <c r="B28" s="23">
        <v>41594</v>
      </c>
      <c r="C28" t="s">
        <v>58</v>
      </c>
      <c r="D28" t="s">
        <v>59</v>
      </c>
      <c r="E28">
        <v>2</v>
      </c>
      <c r="F28">
        <v>1.952E-4</v>
      </c>
      <c r="G28">
        <v>4.21E-5</v>
      </c>
      <c r="H28">
        <v>5.4599999999999999E-5</v>
      </c>
      <c r="I28">
        <v>0.83290019999999998</v>
      </c>
      <c r="J28" s="24">
        <f t="shared" si="0"/>
        <v>5.5632000000000003E-16</v>
      </c>
      <c r="K28" s="24">
        <f t="shared" si="7"/>
        <v>1.5561E-16</v>
      </c>
      <c r="N28" s="24">
        <f t="shared" si="5"/>
        <v>5.5632000000000003E-16</v>
      </c>
      <c r="O28" s="9">
        <f t="shared" si="2"/>
        <v>1.5561E-16</v>
      </c>
      <c r="P28" s="16"/>
      <c r="Q28" s="25">
        <f t="shared" si="9"/>
        <v>0.27971311475409832</v>
      </c>
      <c r="R28" s="1" t="s">
        <v>1</v>
      </c>
      <c r="T28" s="29"/>
      <c r="V28" s="27"/>
      <c r="W28" s="28"/>
    </row>
    <row r="32" spans="1:23">
      <c r="C32" s="30" t="s">
        <v>60</v>
      </c>
      <c r="D32" s="30" t="s">
        <v>61</v>
      </c>
      <c r="E32" s="30" t="s">
        <v>62</v>
      </c>
    </row>
    <row r="33" spans="3:22">
      <c r="C33" t="s">
        <v>45</v>
      </c>
      <c r="D33" t="s">
        <v>46</v>
      </c>
      <c r="E33" s="31">
        <v>26.885366399999999</v>
      </c>
      <c r="F33" s="31">
        <v>26.006664300000001</v>
      </c>
      <c r="G33" s="31">
        <v>26.4727268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spans="3:22">
      <c r="C34" t="s">
        <v>47</v>
      </c>
      <c r="D34" t="s">
        <v>48</v>
      </c>
      <c r="E34" s="31">
        <v>12.169457400000001</v>
      </c>
      <c r="F34" s="31">
        <v>16.408378599999999</v>
      </c>
      <c r="G34" s="31">
        <v>13.7320356</v>
      </c>
      <c r="H34" s="31">
        <v>13.519454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spans="3:22">
      <c r="C35" t="s">
        <v>49</v>
      </c>
      <c r="D35" t="s">
        <v>50</v>
      </c>
      <c r="E35" s="31">
        <v>25.5854702</v>
      </c>
      <c r="F35" s="31">
        <v>21.701499900000002</v>
      </c>
      <c r="G35" s="31">
        <v>17.818868599999998</v>
      </c>
      <c r="H35" s="31">
        <v>13.742210399999999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spans="3:22">
      <c r="C36" t="s">
        <v>51</v>
      </c>
      <c r="D36" t="s">
        <v>52</v>
      </c>
      <c r="E36" s="31">
        <v>21.032072100000001</v>
      </c>
      <c r="F36" s="31">
        <v>25.953845999999999</v>
      </c>
      <c r="G36" s="31">
        <v>26.2461491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</row>
    <row r="37" spans="3:22">
      <c r="C37" t="s">
        <v>53</v>
      </c>
      <c r="D37" t="s">
        <v>54</v>
      </c>
      <c r="E37" s="31">
        <v>0.74790420000000002</v>
      </c>
      <c r="F37" s="31">
        <v>0.25614039999999999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</row>
    <row r="38" spans="3:22">
      <c r="C38" t="s">
        <v>56</v>
      </c>
      <c r="D38" t="s">
        <v>57</v>
      </c>
      <c r="E38" s="31">
        <v>16.007999399999999</v>
      </c>
      <c r="F38" s="31">
        <v>17.330089600000001</v>
      </c>
      <c r="G38" s="31">
        <v>12.2461042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</row>
    <row r="39" spans="3:22">
      <c r="C39" t="s">
        <v>58</v>
      </c>
      <c r="D39" t="s">
        <v>59</v>
      </c>
      <c r="E39" s="31">
        <v>26.3062878</v>
      </c>
      <c r="F39" s="31">
        <v>26.032936100000001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</row>
    <row r="41" spans="3:22">
      <c r="C41" t="s">
        <v>38</v>
      </c>
      <c r="D41" t="s">
        <v>39</v>
      </c>
      <c r="E41" s="31">
        <v>19.786115599999999</v>
      </c>
      <c r="F41" s="31">
        <v>19.799993499999999</v>
      </c>
      <c r="G41" s="31">
        <v>18.5625</v>
      </c>
      <c r="H41" s="31">
        <v>16.545452099999999</v>
      </c>
      <c r="I41" s="31">
        <v>16.458225299999999</v>
      </c>
      <c r="J41" s="31">
        <v>18.061332700000001</v>
      </c>
      <c r="K41" s="31">
        <v>18.214380299999998</v>
      </c>
      <c r="L41" s="31">
        <v>13.8428574</v>
      </c>
      <c r="M41" s="31">
        <v>12.6981897</v>
      </c>
      <c r="N41"/>
      <c r="O41"/>
      <c r="P41"/>
      <c r="Q41"/>
      <c r="R41"/>
      <c r="S41"/>
      <c r="T41"/>
      <c r="U41"/>
      <c r="V41"/>
    </row>
    <row r="42" spans="3:22">
      <c r="C42" t="s">
        <v>38</v>
      </c>
      <c r="D42" t="s">
        <v>40</v>
      </c>
      <c r="E42" s="31">
        <v>20.559392899999999</v>
      </c>
      <c r="F42" s="31">
        <v>17.726037999999999</v>
      </c>
      <c r="G42" s="31">
        <v>17.307947200000001</v>
      </c>
      <c r="H42" s="31">
        <v>16.669328700000001</v>
      </c>
      <c r="I42" s="31">
        <v>15.928919799999999</v>
      </c>
      <c r="J42" s="31">
        <v>15.2429361</v>
      </c>
      <c r="K42" s="31">
        <v>11.4724579</v>
      </c>
      <c r="L42" s="31">
        <v>10.0642605</v>
      </c>
      <c r="M42"/>
      <c r="N42"/>
      <c r="O42"/>
      <c r="P42"/>
      <c r="Q42"/>
      <c r="R42"/>
      <c r="S42"/>
      <c r="T42"/>
      <c r="U42"/>
      <c r="V42"/>
    </row>
    <row r="43" spans="3:22">
      <c r="C43" t="s">
        <v>27</v>
      </c>
      <c r="D43" t="s">
        <v>34</v>
      </c>
      <c r="E43" s="31">
        <v>23.3374977</v>
      </c>
      <c r="F43" s="31">
        <v>22.442859599999998</v>
      </c>
      <c r="G43" s="31">
        <v>21.202264799999998</v>
      </c>
      <c r="H43" s="31">
        <v>20.561359400000001</v>
      </c>
      <c r="I43" s="31">
        <v>20.191104899999999</v>
      </c>
      <c r="J43" s="31">
        <v>17.099998500000002</v>
      </c>
      <c r="K43" s="31">
        <v>17.288675300000001</v>
      </c>
      <c r="L43" s="31">
        <v>17.146152499999999</v>
      </c>
      <c r="M43" s="31">
        <v>17.5019226</v>
      </c>
      <c r="N43" s="31">
        <v>18.3399982</v>
      </c>
      <c r="O43"/>
      <c r="P43"/>
      <c r="Q43"/>
      <c r="R43"/>
      <c r="S43"/>
      <c r="T43"/>
      <c r="U43"/>
      <c r="V43"/>
    </row>
    <row r="44" spans="3:22">
      <c r="C44" t="s">
        <v>27</v>
      </c>
      <c r="D44" t="s">
        <v>28</v>
      </c>
      <c r="E44" s="31">
        <v>22.709751099999998</v>
      </c>
      <c r="F44" s="31">
        <v>22.9449997</v>
      </c>
      <c r="G44" s="31">
        <v>20.629543300000002</v>
      </c>
      <c r="H44" s="31">
        <v>20.809089700000001</v>
      </c>
      <c r="I44" s="31">
        <v>20.5755558</v>
      </c>
      <c r="J44" s="31">
        <v>20.877775199999999</v>
      </c>
      <c r="K44" s="31">
        <v>17.743135500000001</v>
      </c>
      <c r="L44" s="31">
        <v>18.441997499999999</v>
      </c>
      <c r="M44" s="31">
        <v>18.858333600000002</v>
      </c>
      <c r="N44" s="31">
        <v>16.918861400000001</v>
      </c>
      <c r="O44" s="31">
        <v>17.220369300000002</v>
      </c>
      <c r="P44" s="31">
        <v>17.7057705</v>
      </c>
      <c r="Q44" s="31">
        <v>17.270372399999999</v>
      </c>
      <c r="R44"/>
      <c r="S44"/>
      <c r="T44"/>
      <c r="U44"/>
      <c r="V44"/>
    </row>
    <row r="45" spans="3:22">
      <c r="C45" t="s">
        <v>27</v>
      </c>
      <c r="D45" t="s">
        <v>29</v>
      </c>
      <c r="E45" s="31">
        <v>23.862501099999999</v>
      </c>
      <c r="F45" s="31">
        <v>21.2690506</v>
      </c>
      <c r="G45" s="31">
        <v>20.670450200000001</v>
      </c>
      <c r="H45" s="31">
        <v>20.806819900000001</v>
      </c>
      <c r="I45" s="31">
        <v>21.490911499999999</v>
      </c>
      <c r="J45" s="31">
        <v>20.4613628</v>
      </c>
      <c r="K45" s="31">
        <v>17.8098049</v>
      </c>
      <c r="L45" s="31">
        <v>18.280387900000001</v>
      </c>
      <c r="M45" s="31">
        <v>17.521152499999999</v>
      </c>
      <c r="N45" s="31">
        <v>18.194116600000001</v>
      </c>
      <c r="O45" s="31">
        <v>19.137996699999999</v>
      </c>
      <c r="P45" s="31">
        <v>19.043138500000001</v>
      </c>
      <c r="Q45" s="31">
        <v>18.757408099999999</v>
      </c>
      <c r="R45"/>
      <c r="S45"/>
      <c r="T45"/>
      <c r="U45"/>
      <c r="V45"/>
    </row>
    <row r="46" spans="3:22">
      <c r="C46" t="s">
        <v>27</v>
      </c>
      <c r="D46" t="s">
        <v>30</v>
      </c>
      <c r="E46" s="31">
        <v>22.376739499999999</v>
      </c>
      <c r="F46" s="31">
        <v>18.652082400000001</v>
      </c>
      <c r="G46" s="31">
        <v>19.1458321</v>
      </c>
      <c r="H46" s="31">
        <v>19.335416800000001</v>
      </c>
      <c r="I46" s="31">
        <v>19.865957300000002</v>
      </c>
      <c r="J46" s="31">
        <v>20.191305199999999</v>
      </c>
      <c r="K46" s="31">
        <v>18.693876299999999</v>
      </c>
      <c r="L46" s="31">
        <v>18.739211999999998</v>
      </c>
      <c r="M46" s="31">
        <v>18.388231300000001</v>
      </c>
      <c r="N46" s="31">
        <v>17.994228400000001</v>
      </c>
      <c r="O46"/>
      <c r="P46"/>
      <c r="Q46"/>
      <c r="R46"/>
      <c r="S46"/>
      <c r="T46"/>
      <c r="U46"/>
      <c r="V46"/>
    </row>
    <row r="47" spans="3:22">
      <c r="C47" t="s">
        <v>27</v>
      </c>
      <c r="D47" t="s">
        <v>31</v>
      </c>
      <c r="E47" s="31">
        <v>21.395454399999998</v>
      </c>
      <c r="F47" s="31">
        <v>19.759573</v>
      </c>
      <c r="G47" s="31">
        <v>19.359575299999999</v>
      </c>
      <c r="H47" s="31">
        <v>18.9699974</v>
      </c>
      <c r="I47" s="31">
        <v>18.528573999999999</v>
      </c>
      <c r="J47" s="31">
        <v>19.097911799999999</v>
      </c>
      <c r="K47" s="31">
        <v>19.689359700000001</v>
      </c>
      <c r="L47" s="31">
        <v>17.409261699999998</v>
      </c>
      <c r="M47" s="31">
        <v>17.216665299999999</v>
      </c>
      <c r="N47" s="31">
        <v>17.673585899999999</v>
      </c>
      <c r="O47" s="31">
        <v>17.635849</v>
      </c>
      <c r="P47" s="31">
        <v>16.9345474</v>
      </c>
      <c r="Q47" s="31">
        <v>14.9234352</v>
      </c>
      <c r="R47" s="31">
        <v>14.1030312</v>
      </c>
      <c r="S47" s="31">
        <v>13.988404299999999</v>
      </c>
      <c r="T47" s="31">
        <v>13.618571299999999</v>
      </c>
      <c r="U47"/>
      <c r="V47"/>
    </row>
    <row r="48" spans="3:22">
      <c r="C48" t="s">
        <v>27</v>
      </c>
      <c r="D48" t="s">
        <v>32</v>
      </c>
      <c r="E48" s="31">
        <v>22.1139507</v>
      </c>
      <c r="F48" s="31">
        <v>21.5952339</v>
      </c>
      <c r="G48" s="31">
        <v>20.993026700000001</v>
      </c>
      <c r="H48" s="31">
        <v>20.8047638</v>
      </c>
      <c r="I48" s="31">
        <v>21.0209312</v>
      </c>
      <c r="J48" s="31">
        <v>20.787498500000002</v>
      </c>
      <c r="K48" s="31">
        <v>18.3061218</v>
      </c>
      <c r="L48" s="31">
        <v>18.227991100000001</v>
      </c>
      <c r="M48" s="31">
        <v>18.071998600000001</v>
      </c>
      <c r="N48" s="31">
        <v>17.8860016</v>
      </c>
      <c r="O48" s="31">
        <v>18.393878900000001</v>
      </c>
      <c r="P48" s="31">
        <v>17.894121200000001</v>
      </c>
      <c r="Q48" s="31">
        <v>17.312963499999999</v>
      </c>
      <c r="R48" s="31">
        <v>17.515090900000001</v>
      </c>
      <c r="S48" s="31">
        <v>17.305553400000001</v>
      </c>
      <c r="T48"/>
      <c r="U48"/>
      <c r="V48"/>
    </row>
    <row r="49" spans="3:22">
      <c r="C49" t="s">
        <v>27</v>
      </c>
      <c r="D49" t="s">
        <v>33</v>
      </c>
      <c r="E49" s="31">
        <v>22.364288299999998</v>
      </c>
      <c r="F49" s="31">
        <v>18.076471300000001</v>
      </c>
      <c r="G49" s="31">
        <v>18.6380005</v>
      </c>
      <c r="H49" s="31">
        <v>18.624488800000002</v>
      </c>
      <c r="I49" s="31">
        <v>18.318365100000001</v>
      </c>
      <c r="J49" s="31">
        <v>18.434690499999999</v>
      </c>
      <c r="K49" s="31">
        <v>18.716665299999999</v>
      </c>
      <c r="L49" s="31">
        <v>19.1102028</v>
      </c>
      <c r="M49" s="31">
        <v>19.1775494</v>
      </c>
      <c r="N49" s="31">
        <v>19.572915999999999</v>
      </c>
      <c r="O49" s="31">
        <v>19.056865699999999</v>
      </c>
      <c r="P49" s="31">
        <v>19.883331299999998</v>
      </c>
      <c r="Q49" s="31">
        <v>19.1560001</v>
      </c>
      <c r="R49" s="31">
        <v>17.449995000000001</v>
      </c>
      <c r="S49"/>
      <c r="T49"/>
      <c r="U49"/>
      <c r="V49"/>
    </row>
    <row r="50" spans="3:22">
      <c r="C50" t="s">
        <v>35</v>
      </c>
      <c r="D50" t="s">
        <v>36</v>
      </c>
      <c r="E50" s="31">
        <v>25.701261500000001</v>
      </c>
      <c r="F50" s="31">
        <v>22.4711113</v>
      </c>
      <c r="G50" s="31">
        <v>21.277658500000001</v>
      </c>
      <c r="H50" s="31">
        <v>19.786403700000001</v>
      </c>
      <c r="I50" s="31">
        <v>18.4361839</v>
      </c>
      <c r="J50" s="31">
        <v>18.430633499999999</v>
      </c>
      <c r="K50" s="31">
        <v>18.291967400000001</v>
      </c>
      <c r="L50" s="31">
        <v>17.865211500000001</v>
      </c>
      <c r="M50" s="31">
        <v>17.8765793</v>
      </c>
      <c r="N50"/>
      <c r="O50"/>
      <c r="P50"/>
      <c r="Q50"/>
      <c r="R50"/>
      <c r="S50"/>
      <c r="T50"/>
      <c r="U50"/>
      <c r="V50"/>
    </row>
    <row r="51" spans="3:22">
      <c r="C51" t="s">
        <v>35</v>
      </c>
      <c r="D51" t="s">
        <v>37</v>
      </c>
      <c r="E51" s="31">
        <v>23.125583599999999</v>
      </c>
      <c r="F51" s="31">
        <v>21.551107399999999</v>
      </c>
      <c r="G51" s="31">
        <v>21.413040200000001</v>
      </c>
      <c r="H51" s="31">
        <v>19.540000899999999</v>
      </c>
      <c r="I51" s="31">
        <v>19.917346999999999</v>
      </c>
      <c r="J51" s="31">
        <v>18.912498500000002</v>
      </c>
      <c r="K51" s="31">
        <v>18.606363300000002</v>
      </c>
      <c r="L51" s="31">
        <v>18.8037071</v>
      </c>
      <c r="M51" s="31">
        <v>19.010093699999999</v>
      </c>
      <c r="N51"/>
      <c r="O51"/>
      <c r="P51"/>
      <c r="Q51"/>
      <c r="R51"/>
      <c r="S51"/>
      <c r="T51"/>
      <c r="U51"/>
      <c r="V51"/>
    </row>
    <row r="52" spans="3:22">
      <c r="C52" t="s">
        <v>41</v>
      </c>
      <c r="D52" t="s">
        <v>42</v>
      </c>
      <c r="E52" s="31">
        <v>23.2071419</v>
      </c>
      <c r="F52" s="31">
        <v>20.395648999999999</v>
      </c>
      <c r="G52" s="31">
        <v>20.1260853</v>
      </c>
      <c r="H52" s="31">
        <v>18.192157699999999</v>
      </c>
      <c r="I52" s="31">
        <v>17.8981113</v>
      </c>
      <c r="J52" s="31">
        <v>17.681125600000001</v>
      </c>
      <c r="K52" s="31">
        <v>17.529626799999999</v>
      </c>
      <c r="L52" s="31">
        <v>17.3851814</v>
      </c>
      <c r="M52" s="31">
        <v>17.701890899999999</v>
      </c>
      <c r="N52"/>
      <c r="O52"/>
      <c r="P52"/>
      <c r="Q52"/>
      <c r="R52"/>
      <c r="S52"/>
      <c r="T52"/>
      <c r="U52"/>
      <c r="V52"/>
    </row>
    <row r="53" spans="3:22">
      <c r="C53" t="s">
        <v>41</v>
      </c>
      <c r="D53" t="s">
        <v>43</v>
      </c>
      <c r="E53" s="31">
        <v>22.642498</v>
      </c>
      <c r="F53" s="31">
        <v>18.947914099999998</v>
      </c>
      <c r="G53" s="31">
        <v>18.585714299999999</v>
      </c>
      <c r="H53" s="31">
        <v>18.7204075</v>
      </c>
      <c r="I53" s="31">
        <v>18.6591816</v>
      </c>
      <c r="J53" s="31">
        <v>18.6360016</v>
      </c>
      <c r="K53"/>
      <c r="L53"/>
      <c r="M53"/>
      <c r="N53"/>
      <c r="O53"/>
      <c r="P53"/>
      <c r="Q53"/>
      <c r="R53"/>
      <c r="S53"/>
      <c r="T53"/>
      <c r="U53"/>
      <c r="V53"/>
    </row>
  </sheetData>
  <printOptions gridLines="1"/>
  <pageMargins left="0.75000000000000011" right="0.75000000000000011" top="1" bottom="1" header="0.5" footer="0.5"/>
  <pageSetup scale="56" orientation="landscape" horizontalDpi="4294967292" verticalDpi="4294967292"/>
  <headerFooter>
    <oddHeader>&amp;A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 13-11-16 02h52  Balco</vt:lpstr>
    </vt:vector>
  </TitlesOfParts>
  <Company>CAMS-LLNL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Zimmerman</dc:creator>
  <cp:lastModifiedBy>Susan Zimmerman</cp:lastModifiedBy>
  <dcterms:created xsi:type="dcterms:W3CDTF">2013-12-11T19:14:35Z</dcterms:created>
  <dcterms:modified xsi:type="dcterms:W3CDTF">2013-12-11T19:38:27Z</dcterms:modified>
</cp:coreProperties>
</file>