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700" windowWidth="35460" windowHeight="14440" tabRatio="500" activeTab="2"/>
  </bookViews>
  <sheets>
    <sheet name="All data" sheetId="1" r:id="rId1"/>
    <sheet name="Print table - Ne analysis" sheetId="2" r:id="rId2"/>
    <sheet name="Read me" sheetId="3" r:id="rId3"/>
  </sheets>
  <definedNames/>
  <calcPr fullCalcOnLoad="1"/>
</workbook>
</file>

<file path=xl/sharedStrings.xml><?xml version="1.0" encoding="utf-8"?>
<sst xmlns="http://schemas.openxmlformats.org/spreadsheetml/2006/main" count="258" uniqueCount="94">
  <si>
    <t>Cosmogenic Ne-21</t>
  </si>
  <si>
    <t>cosmogenic</t>
  </si>
  <si>
    <t>each aliquot</t>
  </si>
  <si>
    <t>Pct of</t>
  </si>
  <si>
    <t>This aqt</t>
  </si>
  <si>
    <t>Total cosmogenic Ne-21</t>
  </si>
  <si>
    <t>Trapped Ne-21</t>
  </si>
  <si>
    <t>Total Ne-21</t>
  </si>
  <si>
    <t>Quartz</t>
  </si>
  <si>
    <t>Heating</t>
  </si>
  <si>
    <t>Total Ne-20 released</t>
  </si>
  <si>
    <t>Total Ne-21 released</t>
  </si>
  <si>
    <t>Ne-21/Ne-20</t>
  </si>
  <si>
    <t>Ne-22/Ne-20</t>
  </si>
  <si>
    <t>Best normalization</t>
  </si>
  <si>
    <t>total Ne-21</t>
  </si>
  <si>
    <t>pct of</t>
  </si>
  <si>
    <t>Filename</t>
  </si>
  <si>
    <t>Sample name</t>
  </si>
  <si>
    <t>Aliquot</t>
  </si>
  <si>
    <t>weight (g)</t>
  </si>
  <si>
    <t>temp (deg C)</t>
  </si>
  <si>
    <t>time (hr)</t>
  </si>
  <si>
    <t>(Gatoms)</t>
  </si>
  <si>
    <t>+/-</t>
  </si>
  <si>
    <t>(Matoms)</t>
  </si>
  <si>
    <t>(10^-3)</t>
  </si>
  <si>
    <t>(Matoms/g)</t>
  </si>
  <si>
    <t>this aqt</t>
  </si>
  <si>
    <t>Matoms/g</t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</si>
  <si>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as</t>
    </r>
  </si>
  <si>
    <t xml:space="preserve">Percent of total </t>
  </si>
  <si>
    <t>Total</t>
  </si>
  <si>
    <t>temperature</t>
  </si>
  <si>
    <t>time</t>
  </si>
  <si>
    <t>This heating step</t>
  </si>
  <si>
    <r>
      <t xml:space="preserve">%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</si>
  <si>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</si>
  <si>
    <t>(deg C)</t>
  </si>
  <si>
    <t>(hr)</t>
  </si>
  <si>
    <r>
      <t>(10</t>
    </r>
    <r>
      <rPr>
        <vertAlign val="superscript"/>
        <sz val="10"/>
        <rFont val="Arial"/>
        <family val="0"/>
      </rPr>
      <t>9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</si>
  <si>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</si>
  <si>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-3</t>
    </r>
    <r>
      <rPr>
        <sz val="10"/>
        <rFont val="Arial"/>
        <family val="0"/>
      </rPr>
      <t>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</si>
  <si>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 g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>)</t>
    </r>
  </si>
  <si>
    <t>in this heating step</t>
  </si>
  <si>
    <t>released in this step</t>
  </si>
  <si>
    <r>
      <t>1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signal in this analysis and the reproducibility of the air pipette signal</t>
    </r>
  </si>
  <si>
    <r>
      <t>2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this analysis and the reproducibility of the air pipette signal</t>
    </r>
  </si>
  <si>
    <r>
      <t xml:space="preserve">Total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1</t>
    </r>
  </si>
  <si>
    <r>
      <t xml:space="preserve">Total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2</t>
    </r>
  </si>
  <si>
    <t>Total Ne-22 released</t>
  </si>
  <si>
    <r>
      <t xml:space="preserve">Total </t>
    </r>
    <r>
      <rPr>
        <vertAlign val="superscript"/>
        <sz val="10"/>
        <rFont val="Arial"/>
        <family val="0"/>
      </rPr>
      <t>22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3</t>
    </r>
  </si>
  <si>
    <r>
      <t>3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22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this analysis and the reproducibility of the air pipette signal</t>
    </r>
  </si>
  <si>
    <r>
      <t>4</t>
    </r>
    <r>
      <rPr>
        <sz val="10"/>
        <rFont val="Arial"/>
        <family val="0"/>
      </rPr>
      <t xml:space="preserve"> Isotope ratio measured internally during each analysis: does not involve normalization to the Ne isotope signals in the air pipettes. </t>
    </r>
  </si>
  <si>
    <r>
      <t>5</t>
    </r>
    <r>
      <rPr>
        <sz val="10"/>
        <rFont val="Arial"/>
        <family val="0"/>
      </rPr>
      <t xml:space="preserve"> Computed by comparison of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 xml:space="preserve">Ne or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signal to air pipettes, whichever is more precise. Assumes that Ne in sample is a binary mixture of atmospheric and cosmogenic Ne. </t>
    </r>
  </si>
  <si>
    <r>
      <t>21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4</t>
    </r>
  </si>
  <si>
    <r>
      <t>22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4</t>
    </r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</si>
  <si>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5</t>
    </r>
  </si>
  <si>
    <t>b</t>
  </si>
  <si>
    <t>Ne31008.dat</t>
  </si>
  <si>
    <t>Ne31019.dat</t>
  </si>
  <si>
    <t>Ne31032.dat</t>
  </si>
  <si>
    <t>Ne31009.dat</t>
  </si>
  <si>
    <t>Ne31020.dat</t>
  </si>
  <si>
    <t>Ne31033.dat</t>
  </si>
  <si>
    <t>Ne31010.dat</t>
  </si>
  <si>
    <t>Ne31021.dat</t>
  </si>
  <si>
    <t>Ne31035.dat</t>
  </si>
  <si>
    <t>Ne31072.dat</t>
  </si>
  <si>
    <t>Ne31089.dat</t>
  </si>
  <si>
    <t>Ne31104.dat</t>
  </si>
  <si>
    <t>Ne31011.dat</t>
  </si>
  <si>
    <t>Ne31022.dat</t>
  </si>
  <si>
    <t>Ne31036.dat</t>
  </si>
  <si>
    <t>Ne31012.dat</t>
  </si>
  <si>
    <t>Ne31023.dat</t>
  </si>
  <si>
    <t>Ne31037.dat</t>
  </si>
  <si>
    <t>Ne31073.dat</t>
  </si>
  <si>
    <t>Ne31090.dat</t>
  </si>
  <si>
    <t>Ne31108.dat</t>
  </si>
  <si>
    <t>a</t>
  </si>
  <si>
    <t>310-YAR</t>
  </si>
  <si>
    <t>311-YAR</t>
  </si>
  <si>
    <t>313-YAR</t>
  </si>
  <si>
    <t>314-YAR</t>
  </si>
  <si>
    <t>315-YAR</t>
  </si>
  <si>
    <t xml:space="preserve">Table XX: Step-degassing Ne analyses of quartz from Mt. Yarborough sandstone boulders. </t>
  </si>
  <si>
    <t>Ne-21 results - "Yarborough Till" -- Thomas Hills</t>
  </si>
  <si>
    <t>Run in June, 2013</t>
  </si>
  <si>
    <t xml:space="preserve">Collection of these data was funded by U.S. National Science Foundation grants PLR-0838783, PLR-0838784, and PLR-0838256. </t>
  </si>
  <si>
    <t>Questions on these data: Greg Balco, balcs@bgc.org</t>
  </si>
  <si>
    <t>This spreadsheet contains measurements of cosmogenic Ne-21 in quartz from exposure-dating samples collected by Greg Balco, Claire Todd, Matthew Hegland, Kat Huybers, Seth Campbell, and Chris Simmons</t>
  </si>
  <si>
    <t>These measurements were made at the Berkeley Geochronology Center by Greg Balco in June 2013.</t>
  </si>
  <si>
    <t xml:space="preserve">in the Thomas Hills, Pensacola Mountains, Antarctica, during the 2011-12 austral field season.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</si>
</sst>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0"/>
    <numFmt numFmtId="171" formatCode="0.00000000"/>
  </numFmts>
  <fonts count="44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10"/>
      <name val="Arial"/>
      <family val="0"/>
    </font>
    <font>
      <sz val="8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61"/>
      <name val="Comic Sans MS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277"/>
  <sheetViews>
    <sheetView workbookViewId="0" topLeftCell="A1">
      <selection activeCell="A10" sqref="A10"/>
    </sheetView>
  </sheetViews>
  <sheetFormatPr defaultColWidth="11.00390625" defaultRowHeight="15"/>
  <cols>
    <col min="2" max="2" width="14.875" style="0" customWidth="1"/>
  </cols>
  <sheetData>
    <row r="3" ht="15">
      <c r="A3" t="s">
        <v>87</v>
      </c>
    </row>
    <row r="4" ht="15">
      <c r="A4" t="s">
        <v>88</v>
      </c>
    </row>
    <row r="6" spans="1:24" ht="15">
      <c r="A6" s="1"/>
      <c r="B6" s="1"/>
      <c r="C6" s="1"/>
      <c r="D6" s="1"/>
      <c r="E6" s="1"/>
      <c r="F6" s="1"/>
      <c r="G6" s="1"/>
      <c r="H6" s="1"/>
      <c r="I6" s="1"/>
      <c r="J6" s="1"/>
      <c r="M6" s="1"/>
      <c r="N6" s="1"/>
      <c r="O6" s="1"/>
      <c r="P6" s="1"/>
      <c r="Q6" s="1" t="s">
        <v>0</v>
      </c>
      <c r="R6" s="1"/>
      <c r="S6" s="1" t="s">
        <v>1</v>
      </c>
      <c r="X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M7" s="1"/>
      <c r="N7" s="1"/>
      <c r="O7" s="1"/>
      <c r="P7" s="1"/>
      <c r="Q7" s="1" t="s">
        <v>2</v>
      </c>
      <c r="R7" s="1"/>
      <c r="S7" s="1" t="s">
        <v>3</v>
      </c>
      <c r="T7" s="1" t="s">
        <v>4</v>
      </c>
      <c r="U7" s="1" t="s">
        <v>5</v>
      </c>
      <c r="V7" s="1"/>
      <c r="W7" s="1" t="s">
        <v>6</v>
      </c>
      <c r="X7" s="1"/>
      <c r="AA7" t="s">
        <v>7</v>
      </c>
    </row>
    <row r="8" spans="1:22" ht="15">
      <c r="A8" s="1"/>
      <c r="B8" s="1"/>
      <c r="C8" s="1"/>
      <c r="D8" s="1" t="s">
        <v>8</v>
      </c>
      <c r="E8" s="1" t="s">
        <v>9</v>
      </c>
      <c r="F8" s="1" t="s">
        <v>9</v>
      </c>
      <c r="G8" s="28" t="s">
        <v>10</v>
      </c>
      <c r="H8" s="28"/>
      <c r="I8" s="28" t="s">
        <v>11</v>
      </c>
      <c r="J8" s="28"/>
      <c r="K8" s="28" t="s">
        <v>50</v>
      </c>
      <c r="L8" s="28"/>
      <c r="M8" s="1" t="s">
        <v>12</v>
      </c>
      <c r="N8" s="1"/>
      <c r="O8" s="1" t="s">
        <v>13</v>
      </c>
      <c r="P8" s="1"/>
      <c r="Q8" s="1" t="s">
        <v>14</v>
      </c>
      <c r="R8" s="1"/>
      <c r="S8" s="1" t="s">
        <v>15</v>
      </c>
      <c r="T8" s="1" t="s">
        <v>16</v>
      </c>
      <c r="U8" s="1"/>
      <c r="V8" s="1"/>
    </row>
    <row r="9" spans="1:29" ht="15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24</v>
      </c>
      <c r="I9" s="1" t="s">
        <v>25</v>
      </c>
      <c r="J9" s="1" t="s">
        <v>24</v>
      </c>
      <c r="K9" s="1" t="s">
        <v>25</v>
      </c>
      <c r="L9" s="1" t="s">
        <v>24</v>
      </c>
      <c r="M9" s="1" t="s">
        <v>26</v>
      </c>
      <c r="N9" s="1" t="s">
        <v>24</v>
      </c>
      <c r="O9" s="1" t="s">
        <v>26</v>
      </c>
      <c r="P9" s="1" t="s">
        <v>24</v>
      </c>
      <c r="Q9" s="1" t="s">
        <v>27</v>
      </c>
      <c r="R9" s="1" t="s">
        <v>24</v>
      </c>
      <c r="S9" s="1" t="s">
        <v>28</v>
      </c>
      <c r="T9" s="1" t="s">
        <v>15</v>
      </c>
      <c r="U9" s="1" t="s">
        <v>27</v>
      </c>
      <c r="V9" s="1" t="s">
        <v>24</v>
      </c>
      <c r="W9" s="1" t="s">
        <v>27</v>
      </c>
      <c r="X9" s="1"/>
      <c r="AA9" t="s">
        <v>25</v>
      </c>
      <c r="AB9" s="1" t="s">
        <v>24</v>
      </c>
      <c r="AC9" t="s">
        <v>29</v>
      </c>
    </row>
    <row r="11" spans="1:29" ht="15">
      <c r="A11" t="s">
        <v>59</v>
      </c>
      <c r="B11" t="s">
        <v>81</v>
      </c>
      <c r="C11" t="s">
        <v>80</v>
      </c>
      <c r="D11">
        <v>0.1473</v>
      </c>
      <c r="E11">
        <v>400</v>
      </c>
      <c r="F11">
        <v>0.25</v>
      </c>
      <c r="G11">
        <v>3.5373</v>
      </c>
      <c r="H11">
        <v>0.0405</v>
      </c>
      <c r="I11">
        <v>17.197</v>
      </c>
      <c r="J11">
        <v>0.306</v>
      </c>
      <c r="K11">
        <v>362.398</v>
      </c>
      <c r="L11">
        <v>4.062</v>
      </c>
      <c r="M11">
        <v>4.957</v>
      </c>
      <c r="N11">
        <v>0.088</v>
      </c>
      <c r="O11">
        <v>103.3</v>
      </c>
      <c r="P11">
        <v>1.5</v>
      </c>
      <c r="Q11">
        <v>48.15</v>
      </c>
      <c r="R11">
        <v>2.19</v>
      </c>
      <c r="S11" s="2">
        <f>100*(Q11/(I11/D11))</f>
        <v>41.24262952840611</v>
      </c>
      <c r="T11" s="2">
        <f>100*(Q11/U11)</f>
        <v>40.56103108415466</v>
      </c>
      <c r="U11" s="2">
        <f>SUM(Q11:Q13)</f>
        <v>118.71</v>
      </c>
      <c r="V11" s="2">
        <f>SQRT(R11^2+R12^2+R13^2)</f>
        <v>3.755702331122636</v>
      </c>
      <c r="W11" s="2">
        <f>(AA11/D11)-U11</f>
        <v>172.84465037338765</v>
      </c>
      <c r="AA11">
        <f>SUM(I11:I13)</f>
        <v>42.946</v>
      </c>
      <c r="AB11">
        <f>SQRT(J11^2+J12^2+J13^2)</f>
        <v>0.7595979199550246</v>
      </c>
      <c r="AC11">
        <f>AA11/D11</f>
        <v>291.55465037338763</v>
      </c>
    </row>
    <row r="12" spans="1:20" ht="15">
      <c r="A12" t="s">
        <v>60</v>
      </c>
      <c r="D12">
        <v>0.1473</v>
      </c>
      <c r="E12">
        <v>850</v>
      </c>
      <c r="F12">
        <v>0.25</v>
      </c>
      <c r="G12">
        <v>5.2586</v>
      </c>
      <c r="H12">
        <v>0.0544</v>
      </c>
      <c r="I12">
        <v>25.349</v>
      </c>
      <c r="J12">
        <v>0.692</v>
      </c>
      <c r="K12">
        <v>542.131</v>
      </c>
      <c r="L12">
        <v>7.391</v>
      </c>
      <c r="M12">
        <v>4.899</v>
      </c>
      <c r="N12">
        <v>0.08</v>
      </c>
      <c r="O12">
        <v>103.9</v>
      </c>
      <c r="P12">
        <v>1.6</v>
      </c>
      <c r="Q12">
        <v>69.51</v>
      </c>
      <c r="R12">
        <v>2.96</v>
      </c>
      <c r="S12" s="2">
        <f>100*(Q12/(I12/D11))</f>
        <v>40.39142766973056</v>
      </c>
      <c r="T12" s="2">
        <f>100*(Q12/U11)</f>
        <v>58.554460449835744</v>
      </c>
    </row>
    <row r="13" spans="1:20" ht="15">
      <c r="A13" t="s">
        <v>61</v>
      </c>
      <c r="D13">
        <v>0.1473</v>
      </c>
      <c r="E13">
        <v>1100</v>
      </c>
      <c r="F13">
        <v>0.25</v>
      </c>
      <c r="G13">
        <v>0.0832</v>
      </c>
      <c r="H13">
        <v>0.029</v>
      </c>
      <c r="I13">
        <v>0.4</v>
      </c>
      <c r="J13">
        <v>0.067</v>
      </c>
      <c r="K13">
        <v>9.178</v>
      </c>
      <c r="L13">
        <v>2.716</v>
      </c>
      <c r="M13">
        <v>4.876</v>
      </c>
      <c r="N13">
        <v>1.883</v>
      </c>
      <c r="O13">
        <v>110.7</v>
      </c>
      <c r="P13">
        <v>50.5</v>
      </c>
      <c r="Q13">
        <v>1.05</v>
      </c>
      <c r="R13" s="24">
        <v>0.74</v>
      </c>
      <c r="S13" s="2">
        <f>100*(Q13/(I13/D11))</f>
        <v>38.66625</v>
      </c>
      <c r="T13" s="2">
        <f>100*(Q13/U11)</f>
        <v>0.8845084660096033</v>
      </c>
    </row>
    <row r="14" ht="15">
      <c r="X14" s="24"/>
    </row>
    <row r="15" spans="1:29" ht="15">
      <c r="A15" t="s">
        <v>62</v>
      </c>
      <c r="B15" t="s">
        <v>82</v>
      </c>
      <c r="C15" t="s">
        <v>80</v>
      </c>
      <c r="D15">
        <v>0.1475</v>
      </c>
      <c r="E15">
        <v>400</v>
      </c>
      <c r="F15">
        <v>0.25</v>
      </c>
      <c r="G15">
        <v>5.005</v>
      </c>
      <c r="H15">
        <v>0.0449</v>
      </c>
      <c r="I15">
        <v>20.423</v>
      </c>
      <c r="J15">
        <v>0.307</v>
      </c>
      <c r="K15">
        <v>515.75</v>
      </c>
      <c r="L15">
        <v>4.609</v>
      </c>
      <c r="M15">
        <v>4.158</v>
      </c>
      <c r="N15">
        <v>0.055</v>
      </c>
      <c r="O15">
        <v>103.9</v>
      </c>
      <c r="P15">
        <v>1.1</v>
      </c>
      <c r="Q15">
        <v>40.83</v>
      </c>
      <c r="R15">
        <v>1.9</v>
      </c>
      <c r="S15" s="2">
        <f>100*(Q15/(I15/D15))</f>
        <v>29.48844440092053</v>
      </c>
      <c r="T15" s="2">
        <f>100*(Q15/U15)</f>
        <v>53.463401859368865</v>
      </c>
      <c r="U15" s="2">
        <f>SUM(Q15:Q17)</f>
        <v>76.36999999999999</v>
      </c>
      <c r="V15" s="2">
        <f>SQRT(R15^2+R16^2+R17^2)</f>
        <v>3.9046766831582866</v>
      </c>
      <c r="W15" s="2">
        <f>(AA15/D15)-U15</f>
        <v>328.5384745762712</v>
      </c>
      <c r="AA15">
        <f>SUM(I15:I17)</f>
        <v>59.724</v>
      </c>
      <c r="AB15">
        <f>SQRT(J15^2+J16^2+J17^2)</f>
        <v>1.0568225962762152</v>
      </c>
      <c r="AC15">
        <f>AA15/D15</f>
        <v>404.9084745762712</v>
      </c>
    </row>
    <row r="16" spans="1:20" ht="15">
      <c r="A16" t="s">
        <v>63</v>
      </c>
      <c r="D16">
        <v>0.1475</v>
      </c>
      <c r="E16">
        <v>850</v>
      </c>
      <c r="F16">
        <v>0.25</v>
      </c>
      <c r="G16">
        <v>11.5007</v>
      </c>
      <c r="H16">
        <v>0.0818</v>
      </c>
      <c r="I16">
        <v>38.308</v>
      </c>
      <c r="J16">
        <v>1.008</v>
      </c>
      <c r="K16">
        <v>1185.281</v>
      </c>
      <c r="L16">
        <v>6.052</v>
      </c>
      <c r="M16">
        <v>3.384</v>
      </c>
      <c r="N16">
        <v>0.042</v>
      </c>
      <c r="O16">
        <v>103.9</v>
      </c>
      <c r="P16">
        <v>0.5</v>
      </c>
      <c r="Q16">
        <v>33.27</v>
      </c>
      <c r="R16">
        <v>3.33</v>
      </c>
      <c r="S16" s="2">
        <f>100*(Q16/(I16/D15))</f>
        <v>12.810183251540149</v>
      </c>
      <c r="T16" s="2">
        <f>100*(Q16/U15)</f>
        <v>43.5642267906246</v>
      </c>
    </row>
    <row r="17" spans="1:20" ht="15">
      <c r="A17" t="s">
        <v>64</v>
      </c>
      <c r="D17">
        <v>0.1475</v>
      </c>
      <c r="E17">
        <v>1100</v>
      </c>
      <c r="F17">
        <v>0.25</v>
      </c>
      <c r="G17">
        <v>0.2227</v>
      </c>
      <c r="H17">
        <v>0.0245</v>
      </c>
      <c r="I17">
        <v>0.993</v>
      </c>
      <c r="J17">
        <v>0.081</v>
      </c>
      <c r="K17">
        <v>20.835</v>
      </c>
      <c r="L17">
        <v>2.69</v>
      </c>
      <c r="M17">
        <v>4.529</v>
      </c>
      <c r="N17">
        <v>0.61</v>
      </c>
      <c r="O17">
        <v>93.9</v>
      </c>
      <c r="P17">
        <v>15.8</v>
      </c>
      <c r="Q17">
        <v>2.27</v>
      </c>
      <c r="R17" s="24">
        <v>0.74</v>
      </c>
      <c r="S17" s="2">
        <f>100*(Q17/(I17/D15))</f>
        <v>33.71852970795569</v>
      </c>
      <c r="T17" s="2">
        <f>100*(Q17/U15)</f>
        <v>2.972371350006547</v>
      </c>
    </row>
    <row r="18" ht="15">
      <c r="X18" s="24"/>
    </row>
    <row r="19" spans="1:29" ht="15">
      <c r="A19" t="s">
        <v>65</v>
      </c>
      <c r="B19" t="s">
        <v>83</v>
      </c>
      <c r="C19" t="s">
        <v>80</v>
      </c>
      <c r="D19">
        <v>0.1799</v>
      </c>
      <c r="E19">
        <v>400</v>
      </c>
      <c r="F19">
        <v>0.25</v>
      </c>
      <c r="G19">
        <v>4.5109</v>
      </c>
      <c r="H19">
        <v>0.0476</v>
      </c>
      <c r="I19">
        <v>20.798</v>
      </c>
      <c r="J19">
        <v>0.382</v>
      </c>
      <c r="K19">
        <v>454.334</v>
      </c>
      <c r="L19">
        <v>4.7</v>
      </c>
      <c r="M19">
        <v>4.694</v>
      </c>
      <c r="N19">
        <v>0.083</v>
      </c>
      <c r="O19">
        <v>101.6</v>
      </c>
      <c r="P19">
        <v>1.3</v>
      </c>
      <c r="Q19">
        <v>43.68</v>
      </c>
      <c r="R19">
        <v>2.15</v>
      </c>
      <c r="S19" s="2">
        <f>100*(Q19/(I19/D19))</f>
        <v>37.782632945475534</v>
      </c>
      <c r="T19" s="2">
        <f>100*(Q19/U19)</f>
        <v>49.53504195962804</v>
      </c>
      <c r="U19" s="2">
        <f>SUM(Q19:Q21)</f>
        <v>88.17999999999999</v>
      </c>
      <c r="V19" s="2">
        <f>SQRT(R19^2+R20^2+R21^2)</f>
        <v>3.3931401385737074</v>
      </c>
      <c r="W19" s="2">
        <f>(AA19/D19)-U19</f>
        <v>243.1651917732073</v>
      </c>
      <c r="AA19">
        <f>SUM(I19:I21)</f>
        <v>59.608999999999995</v>
      </c>
      <c r="AB19">
        <f>SQRT(J19^2+J20^2+J21^2)</f>
        <v>1.0266299235849303</v>
      </c>
      <c r="AC19">
        <f>AA19/D19</f>
        <v>331.3451917732073</v>
      </c>
    </row>
    <row r="20" spans="1:20" ht="15">
      <c r="A20" t="s">
        <v>66</v>
      </c>
      <c r="D20">
        <v>0.1799</v>
      </c>
      <c r="E20">
        <v>850</v>
      </c>
      <c r="F20">
        <v>0.25</v>
      </c>
      <c r="G20">
        <v>9.8311</v>
      </c>
      <c r="H20">
        <v>0.0711</v>
      </c>
      <c r="I20">
        <v>36.281</v>
      </c>
      <c r="J20">
        <v>0.947</v>
      </c>
      <c r="K20">
        <v>1015.152</v>
      </c>
      <c r="L20">
        <v>5.715</v>
      </c>
      <c r="M20">
        <v>3.748</v>
      </c>
      <c r="N20">
        <v>0.046</v>
      </c>
      <c r="O20">
        <v>104</v>
      </c>
      <c r="P20">
        <v>0.6</v>
      </c>
      <c r="Q20">
        <v>43.29</v>
      </c>
      <c r="R20">
        <v>2.53</v>
      </c>
      <c r="S20" s="2">
        <f>100*(Q20/(I20/D19))</f>
        <v>21.465425429288057</v>
      </c>
      <c r="T20" s="2">
        <f>100*(Q20/U19)</f>
        <v>49.092764799274214</v>
      </c>
    </row>
    <row r="21" spans="1:20" ht="15">
      <c r="A21" t="s">
        <v>67</v>
      </c>
      <c r="D21">
        <v>0.1799</v>
      </c>
      <c r="E21">
        <v>1100</v>
      </c>
      <c r="F21">
        <v>0.25</v>
      </c>
      <c r="G21">
        <v>0.7935</v>
      </c>
      <c r="H21">
        <v>0.028</v>
      </c>
      <c r="I21">
        <v>2.53</v>
      </c>
      <c r="J21">
        <v>0.106</v>
      </c>
      <c r="K21">
        <v>78.897</v>
      </c>
      <c r="L21">
        <v>2.974</v>
      </c>
      <c r="M21">
        <v>3.233</v>
      </c>
      <c r="N21">
        <v>0.159</v>
      </c>
      <c r="O21">
        <v>99.6</v>
      </c>
      <c r="P21">
        <v>4.6</v>
      </c>
      <c r="Q21">
        <v>1.21</v>
      </c>
      <c r="R21">
        <v>0.7</v>
      </c>
      <c r="S21" s="2">
        <f>100*(Q21/(I21/D19))</f>
        <v>8.603913043478261</v>
      </c>
      <c r="T21" s="2">
        <f>100*(Q21/U19)</f>
        <v>1.3721932410977546</v>
      </c>
    </row>
    <row r="22" ht="15">
      <c r="X22" s="24"/>
    </row>
    <row r="23" spans="1:29" ht="15">
      <c r="A23" t="s">
        <v>68</v>
      </c>
      <c r="B23" t="s">
        <v>83</v>
      </c>
      <c r="C23" t="s">
        <v>58</v>
      </c>
      <c r="D23">
        <v>0.1735</v>
      </c>
      <c r="E23">
        <v>400</v>
      </c>
      <c r="F23">
        <v>0.25</v>
      </c>
      <c r="G23">
        <v>3.6206</v>
      </c>
      <c r="H23">
        <v>0.0713</v>
      </c>
      <c r="I23">
        <v>18.276</v>
      </c>
      <c r="J23">
        <v>0.454</v>
      </c>
      <c r="K23">
        <v>370.604</v>
      </c>
      <c r="L23">
        <v>8.263</v>
      </c>
      <c r="M23">
        <v>5.077</v>
      </c>
      <c r="N23">
        <v>0.074</v>
      </c>
      <c r="O23">
        <v>104</v>
      </c>
      <c r="P23">
        <v>1.6</v>
      </c>
      <c r="Q23">
        <v>44.35</v>
      </c>
      <c r="R23">
        <v>1.78</v>
      </c>
      <c r="S23" s="2">
        <f>100*(Q23/(I23/D23))</f>
        <v>42.10289450645656</v>
      </c>
      <c r="T23" s="2">
        <f>100*(Q23/U23)</f>
        <v>51.8168010281575</v>
      </c>
      <c r="U23" s="2">
        <f>SUM(Q23:Q25)</f>
        <v>85.59</v>
      </c>
      <c r="V23" s="2">
        <f>SQRT(R23^2+R24^2+R25^2)</f>
        <v>3.188667433270519</v>
      </c>
      <c r="W23" s="2">
        <f>(AA23/D23)-U23</f>
        <v>244.79040345821332</v>
      </c>
      <c r="AA23">
        <f>SUM(I23:I25)</f>
        <v>57.321000000000005</v>
      </c>
      <c r="AB23">
        <f>SQRT(J23^2+J24^2+J25^2)</f>
        <v>0.9988638545868</v>
      </c>
      <c r="AC23">
        <f>AA23/D23</f>
        <v>330.3804034582133</v>
      </c>
    </row>
    <row r="24" spans="1:20" ht="15">
      <c r="A24" t="s">
        <v>69</v>
      </c>
      <c r="D24">
        <v>0.1735</v>
      </c>
      <c r="E24">
        <v>850</v>
      </c>
      <c r="F24">
        <v>0.25</v>
      </c>
      <c r="G24">
        <v>10.2253</v>
      </c>
      <c r="H24">
        <v>0.195</v>
      </c>
      <c r="I24">
        <v>36.767</v>
      </c>
      <c r="J24">
        <v>0.882</v>
      </c>
      <c r="K24">
        <v>1044.009</v>
      </c>
      <c r="L24">
        <v>13.816</v>
      </c>
      <c r="M24">
        <v>3.64</v>
      </c>
      <c r="N24">
        <v>0.041</v>
      </c>
      <c r="O24">
        <v>103.1</v>
      </c>
      <c r="P24">
        <v>0.7</v>
      </c>
      <c r="Q24">
        <v>40.26</v>
      </c>
      <c r="R24">
        <v>2.54</v>
      </c>
      <c r="S24" s="2">
        <f>100*(Q24/(I24/D23))</f>
        <v>18.998313705224792</v>
      </c>
      <c r="T24" s="2">
        <f>100*(Q24/U23)</f>
        <v>47.03820539782684</v>
      </c>
    </row>
    <row r="25" spans="1:20" ht="15">
      <c r="A25" t="s">
        <v>70</v>
      </c>
      <c r="D25">
        <v>0.1735</v>
      </c>
      <c r="E25">
        <v>1100</v>
      </c>
      <c r="F25">
        <v>0.25</v>
      </c>
      <c r="G25">
        <v>0.72</v>
      </c>
      <c r="H25">
        <v>0.0267</v>
      </c>
      <c r="I25">
        <v>2.278</v>
      </c>
      <c r="J25">
        <v>0.117</v>
      </c>
      <c r="K25">
        <v>71.634</v>
      </c>
      <c r="L25">
        <v>2.948</v>
      </c>
      <c r="M25">
        <v>3.193</v>
      </c>
      <c r="N25">
        <v>0.176</v>
      </c>
      <c r="O25">
        <v>100.2</v>
      </c>
      <c r="P25">
        <v>4.9</v>
      </c>
      <c r="Q25">
        <v>0.98</v>
      </c>
      <c r="R25">
        <v>0.74</v>
      </c>
      <c r="S25" s="2">
        <f>100*(Q25/(I25/D23))</f>
        <v>7.464003511852502</v>
      </c>
      <c r="T25" s="2">
        <f>100*(Q25/U23)</f>
        <v>1.1449935740156558</v>
      </c>
    </row>
    <row r="26" ht="15">
      <c r="X26" s="24"/>
    </row>
    <row r="27" spans="1:29" ht="15">
      <c r="A27" t="s">
        <v>71</v>
      </c>
      <c r="B27" t="s">
        <v>84</v>
      </c>
      <c r="C27" t="s">
        <v>80</v>
      </c>
      <c r="D27">
        <v>0.1602</v>
      </c>
      <c r="E27">
        <v>400</v>
      </c>
      <c r="F27">
        <v>0.25</v>
      </c>
      <c r="G27">
        <v>2.8058</v>
      </c>
      <c r="H27">
        <v>0.0467</v>
      </c>
      <c r="I27">
        <v>13.129</v>
      </c>
      <c r="J27">
        <v>0.29</v>
      </c>
      <c r="K27">
        <v>284.449</v>
      </c>
      <c r="L27">
        <v>5.169</v>
      </c>
      <c r="M27">
        <v>4.747</v>
      </c>
      <c r="N27">
        <v>0.096</v>
      </c>
      <c r="O27">
        <v>102.4</v>
      </c>
      <c r="P27">
        <v>2.2</v>
      </c>
      <c r="Q27">
        <v>31.43</v>
      </c>
      <c r="R27">
        <v>1.76</v>
      </c>
      <c r="S27" s="2">
        <f>100*(Q27/(I27/D27))</f>
        <v>38.350872115164904</v>
      </c>
      <c r="T27" s="2">
        <f>100*(Q27/U27)</f>
        <v>34.74079805460374</v>
      </c>
      <c r="U27" s="2">
        <f>SUM(Q27:Q29)</f>
        <v>90.47</v>
      </c>
      <c r="V27" s="2">
        <f>SQRT(R27^2+R28^2+R29^2)</f>
        <v>3.0901456276363417</v>
      </c>
      <c r="W27" s="2">
        <f>(AA27/D27)-U27</f>
        <v>132.70103620474407</v>
      </c>
      <c r="AA27">
        <f>SUM(I27:I29)</f>
        <v>35.752</v>
      </c>
      <c r="AB27">
        <f>SQRT(J27^2+J28^2+J29^2)</f>
        <v>0.6406941548039907</v>
      </c>
      <c r="AC27">
        <f>AA27/D27</f>
        <v>223.17103620474407</v>
      </c>
    </row>
    <row r="28" spans="1:20" ht="15">
      <c r="A28" t="s">
        <v>72</v>
      </c>
      <c r="D28">
        <v>0.1602</v>
      </c>
      <c r="E28">
        <v>850</v>
      </c>
      <c r="F28">
        <v>0.25</v>
      </c>
      <c r="G28">
        <v>4.4333</v>
      </c>
      <c r="H28">
        <v>0.0544</v>
      </c>
      <c r="I28">
        <v>22.188</v>
      </c>
      <c r="J28">
        <v>0.567</v>
      </c>
      <c r="K28">
        <v>459.528</v>
      </c>
      <c r="L28">
        <v>4.608</v>
      </c>
      <c r="M28">
        <v>5.046</v>
      </c>
      <c r="N28">
        <v>0.085</v>
      </c>
      <c r="O28">
        <v>104.3</v>
      </c>
      <c r="P28">
        <v>1.4</v>
      </c>
      <c r="Q28">
        <v>57.96</v>
      </c>
      <c r="R28">
        <v>2.45</v>
      </c>
      <c r="S28" s="2">
        <f>100*(Q28/(I28/D27))</f>
        <v>41.847809626825324</v>
      </c>
      <c r="T28" s="2">
        <f>100*(Q28/U27)</f>
        <v>64.06543605615121</v>
      </c>
    </row>
    <row r="29" spans="1:20" ht="15">
      <c r="A29" t="s">
        <v>73</v>
      </c>
      <c r="D29">
        <v>0.1602</v>
      </c>
      <c r="E29">
        <v>1100</v>
      </c>
      <c r="F29">
        <v>0.25</v>
      </c>
      <c r="G29">
        <v>0.089</v>
      </c>
      <c r="H29">
        <v>0.0273</v>
      </c>
      <c r="I29">
        <v>0.435</v>
      </c>
      <c r="J29">
        <v>0.07</v>
      </c>
      <c r="K29">
        <v>8.737</v>
      </c>
      <c r="L29">
        <v>2.358</v>
      </c>
      <c r="M29">
        <v>4.962</v>
      </c>
      <c r="N29">
        <v>1.719</v>
      </c>
      <c r="O29">
        <v>98.4</v>
      </c>
      <c r="P29">
        <v>40.2</v>
      </c>
      <c r="Q29">
        <v>1.08</v>
      </c>
      <c r="R29" s="24">
        <v>0.67</v>
      </c>
      <c r="S29" s="2">
        <f>100*(Q29/(I29/D27))</f>
        <v>39.77379310344828</v>
      </c>
      <c r="T29" s="2">
        <f>100*(Q29/U27)</f>
        <v>1.1937658892450538</v>
      </c>
    </row>
    <row r="30" ht="15">
      <c r="X30" s="24"/>
    </row>
    <row r="31" spans="1:29" ht="15">
      <c r="A31" t="s">
        <v>74</v>
      </c>
      <c r="B31" t="s">
        <v>85</v>
      </c>
      <c r="C31" t="s">
        <v>80</v>
      </c>
      <c r="D31">
        <v>0.1469</v>
      </c>
      <c r="E31">
        <v>400</v>
      </c>
      <c r="F31">
        <v>0.25</v>
      </c>
      <c r="G31">
        <v>5.7559</v>
      </c>
      <c r="H31">
        <v>0.0723</v>
      </c>
      <c r="I31">
        <v>21.858</v>
      </c>
      <c r="J31">
        <v>0.439</v>
      </c>
      <c r="K31">
        <v>588.856</v>
      </c>
      <c r="L31">
        <v>6.422</v>
      </c>
      <c r="M31">
        <v>3.852</v>
      </c>
      <c r="N31">
        <v>0.055</v>
      </c>
      <c r="O31">
        <v>103.3</v>
      </c>
      <c r="P31">
        <v>1.1</v>
      </c>
      <c r="Q31">
        <v>35.13</v>
      </c>
      <c r="R31">
        <v>2.21</v>
      </c>
      <c r="S31" s="2">
        <f>100*(Q31/(I31/D31))</f>
        <v>23.609648641229754</v>
      </c>
      <c r="T31" s="2">
        <f>100*(Q31/U31)</f>
        <v>56.624758220502905</v>
      </c>
      <c r="U31" s="2">
        <f>SUM(Q31:Q33)</f>
        <v>62.04</v>
      </c>
      <c r="V31" s="2">
        <f>SQRT(R31^2+R32^2+R33^2)</f>
        <v>2.9659062695911347</v>
      </c>
      <c r="W31" s="2">
        <f>(AA31/D31)-U31</f>
        <v>224.43379169503064</v>
      </c>
      <c r="AA31">
        <f>SUM(I31:I33)</f>
        <v>42.083</v>
      </c>
      <c r="AB31">
        <f>SQRT(J31^2+J32^2+J33^2)</f>
        <v>0.6615270213679861</v>
      </c>
      <c r="AC31">
        <f>AA31/D31</f>
        <v>286.4737916950306</v>
      </c>
    </row>
    <row r="32" spans="1:20" ht="15">
      <c r="A32" t="s">
        <v>75</v>
      </c>
      <c r="D32">
        <v>0.1469</v>
      </c>
      <c r="E32">
        <v>850</v>
      </c>
      <c r="F32">
        <v>0.25</v>
      </c>
      <c r="G32">
        <v>5.4499</v>
      </c>
      <c r="H32">
        <v>0.0482</v>
      </c>
      <c r="I32">
        <v>19.468</v>
      </c>
      <c r="J32">
        <v>0.489</v>
      </c>
      <c r="K32">
        <v>556.536</v>
      </c>
      <c r="L32">
        <v>4.781</v>
      </c>
      <c r="M32">
        <v>3.601</v>
      </c>
      <c r="N32">
        <v>0.049</v>
      </c>
      <c r="O32">
        <v>102.7</v>
      </c>
      <c r="P32">
        <v>1</v>
      </c>
      <c r="Q32">
        <v>23.9</v>
      </c>
      <c r="R32">
        <v>1.85</v>
      </c>
      <c r="S32" s="2">
        <f>100*(Q32/(I32/D31))</f>
        <v>18.03426135196219</v>
      </c>
      <c r="T32" s="2">
        <f>100*(Q32/U31)</f>
        <v>38.523533204384265</v>
      </c>
    </row>
    <row r="33" spans="1:20" ht="15">
      <c r="A33" t="s">
        <v>76</v>
      </c>
      <c r="D33">
        <v>0.1469</v>
      </c>
      <c r="E33">
        <v>1100</v>
      </c>
      <c r="F33">
        <v>0.25</v>
      </c>
      <c r="G33">
        <v>0.1069</v>
      </c>
      <c r="H33">
        <v>0.0236</v>
      </c>
      <c r="I33">
        <v>0.757</v>
      </c>
      <c r="J33">
        <v>0.076</v>
      </c>
      <c r="K33">
        <v>10.671</v>
      </c>
      <c r="L33">
        <v>2.396</v>
      </c>
      <c r="M33">
        <v>7.18</v>
      </c>
      <c r="N33">
        <v>1.733</v>
      </c>
      <c r="O33">
        <v>100</v>
      </c>
      <c r="P33">
        <v>31.4</v>
      </c>
      <c r="Q33">
        <v>3.01</v>
      </c>
      <c r="R33" s="24">
        <v>0.7</v>
      </c>
      <c r="S33" s="2">
        <f>100*(Q33/(I33/D31))</f>
        <v>58.41070013210039</v>
      </c>
      <c r="T33" s="2">
        <f>100*(Q33/U31)</f>
        <v>4.85170857511283</v>
      </c>
    </row>
    <row r="34" ht="15">
      <c r="X34" s="24"/>
    </row>
    <row r="35" spans="1:29" ht="15">
      <c r="A35" t="s">
        <v>77</v>
      </c>
      <c r="B35" t="s">
        <v>85</v>
      </c>
      <c r="C35" t="s">
        <v>58</v>
      </c>
      <c r="D35">
        <v>0.155</v>
      </c>
      <c r="E35">
        <v>400</v>
      </c>
      <c r="F35">
        <v>0.25</v>
      </c>
      <c r="G35">
        <v>4.9584</v>
      </c>
      <c r="H35">
        <v>0.0931</v>
      </c>
      <c r="I35">
        <v>20.875</v>
      </c>
      <c r="J35">
        <v>0.547</v>
      </c>
      <c r="K35">
        <v>499.247</v>
      </c>
      <c r="L35">
        <v>10.587</v>
      </c>
      <c r="M35">
        <v>4.235</v>
      </c>
      <c r="N35">
        <v>0.067</v>
      </c>
      <c r="O35">
        <v>102.3</v>
      </c>
      <c r="P35">
        <v>1.3</v>
      </c>
      <c r="Q35">
        <v>40.96</v>
      </c>
      <c r="R35">
        <v>2.27</v>
      </c>
      <c r="S35" s="2">
        <f>100*(Q35/(I35/D35))</f>
        <v>30.413413173652692</v>
      </c>
      <c r="T35" s="2">
        <f>100*(Q35/U35)</f>
        <v>62.45806648368405</v>
      </c>
      <c r="U35" s="2">
        <f>SUM(Q35:Q37)</f>
        <v>65.58</v>
      </c>
      <c r="V35" s="2">
        <f>SQRT(R35^2+R36^2+R37^2)</f>
        <v>3.1887458349639597</v>
      </c>
      <c r="W35" s="2">
        <f>(AA35/D35)-U35</f>
        <v>190.10387096774195</v>
      </c>
      <c r="AA35">
        <f>SUM(I35:I37)</f>
        <v>39.631</v>
      </c>
      <c r="AB35">
        <f>SQRT(J35^2+J36^2+J37^2)</f>
        <v>0.735746559624984</v>
      </c>
      <c r="AC35">
        <f>AA35/D35</f>
        <v>255.68387096774194</v>
      </c>
    </row>
    <row r="36" spans="1:20" ht="15">
      <c r="A36" t="s">
        <v>78</v>
      </c>
      <c r="D36">
        <v>0.155</v>
      </c>
      <c r="E36">
        <v>850</v>
      </c>
      <c r="F36">
        <v>0.25</v>
      </c>
      <c r="G36">
        <v>5.0124</v>
      </c>
      <c r="H36">
        <v>0.101</v>
      </c>
      <c r="I36">
        <v>18.196</v>
      </c>
      <c r="J36">
        <v>0.485</v>
      </c>
      <c r="K36">
        <v>509.036</v>
      </c>
      <c r="L36">
        <v>7.445</v>
      </c>
      <c r="M36">
        <v>3.677</v>
      </c>
      <c r="N36">
        <v>0.064</v>
      </c>
      <c r="O36">
        <v>102.5</v>
      </c>
      <c r="P36">
        <v>1.1</v>
      </c>
      <c r="Q36">
        <v>23.29</v>
      </c>
      <c r="R36">
        <v>2.14</v>
      </c>
      <c r="S36" s="2">
        <f>100*(Q36/(I36/D35))</f>
        <v>19.83925038469993</v>
      </c>
      <c r="T36" s="2">
        <f>100*(Q36/U35)</f>
        <v>35.51387618176273</v>
      </c>
    </row>
    <row r="37" spans="1:20" ht="15">
      <c r="A37" t="s">
        <v>79</v>
      </c>
      <c r="D37">
        <v>0.155</v>
      </c>
      <c r="E37">
        <v>1100</v>
      </c>
      <c r="F37">
        <v>0.25</v>
      </c>
      <c r="G37">
        <v>0.1199</v>
      </c>
      <c r="H37">
        <v>0.0197</v>
      </c>
      <c r="I37">
        <v>0.56</v>
      </c>
      <c r="J37">
        <v>0.083</v>
      </c>
      <c r="K37">
        <v>11.417</v>
      </c>
      <c r="L37">
        <v>2.132</v>
      </c>
      <c r="M37">
        <v>4.72</v>
      </c>
      <c r="N37">
        <v>1.033</v>
      </c>
      <c r="O37">
        <v>96.1</v>
      </c>
      <c r="P37">
        <v>23.7</v>
      </c>
      <c r="Q37">
        <v>1.33</v>
      </c>
      <c r="R37" s="24">
        <v>0.66</v>
      </c>
      <c r="S37" s="2">
        <f>100*(Q37/(I37/D35))</f>
        <v>36.8125</v>
      </c>
      <c r="T37" s="2">
        <f>100*(Q37/U35)</f>
        <v>2.0280573345532176</v>
      </c>
    </row>
    <row r="38" spans="17:20" ht="15">
      <c r="Q38" s="24"/>
      <c r="R38" s="24"/>
      <c r="S38" s="2"/>
      <c r="T38" s="2"/>
    </row>
    <row r="39" spans="17:20" ht="15">
      <c r="Q39" s="24"/>
      <c r="R39" s="24"/>
      <c r="S39" s="2"/>
      <c r="T39" s="2"/>
    </row>
    <row r="40" spans="21:24" ht="15">
      <c r="U40" s="26"/>
      <c r="V40" s="26"/>
      <c r="W40" s="26"/>
      <c r="X40" s="26"/>
    </row>
    <row r="41" spans="17:23" ht="15">
      <c r="Q41" s="24"/>
      <c r="R41" s="24"/>
      <c r="S41" s="2"/>
      <c r="T41" s="2"/>
      <c r="U41" s="2"/>
      <c r="V41" s="2"/>
      <c r="W41" s="2"/>
    </row>
    <row r="42" spans="17:20" ht="15">
      <c r="Q42" s="24"/>
      <c r="R42" s="24"/>
      <c r="S42" s="2"/>
      <c r="T42" s="2"/>
    </row>
    <row r="43" spans="17:20" ht="15">
      <c r="Q43" s="24"/>
      <c r="R43" s="24"/>
      <c r="S43" s="2"/>
      <c r="T43" s="2"/>
    </row>
    <row r="44" spans="21:24" ht="15">
      <c r="U44" s="26"/>
      <c r="V44" s="26"/>
      <c r="W44" s="26"/>
      <c r="X44" s="26"/>
    </row>
    <row r="45" spans="17:23" ht="15">
      <c r="Q45" s="24"/>
      <c r="R45" s="24"/>
      <c r="S45" s="2"/>
      <c r="T45" s="2"/>
      <c r="U45" s="2"/>
      <c r="V45" s="2"/>
      <c r="W45" s="2"/>
    </row>
    <row r="46" spans="17:20" ht="15">
      <c r="Q46" s="24"/>
      <c r="R46" s="24"/>
      <c r="S46" s="2"/>
      <c r="T46" s="2"/>
    </row>
    <row r="47" spans="17:20" ht="15">
      <c r="Q47" s="24"/>
      <c r="R47" s="24"/>
      <c r="S47" s="2"/>
      <c r="T47" s="2"/>
    </row>
    <row r="48" spans="21:24" ht="15">
      <c r="U48" s="26"/>
      <c r="V48" s="26"/>
      <c r="W48" s="26"/>
      <c r="X48" s="26"/>
    </row>
    <row r="49" spans="17:23" ht="15">
      <c r="Q49" s="24"/>
      <c r="R49" s="24"/>
      <c r="S49" s="2"/>
      <c r="T49" s="2"/>
      <c r="U49" s="2"/>
      <c r="V49" s="2"/>
      <c r="W49" s="2"/>
    </row>
    <row r="50" spans="17:20" ht="15">
      <c r="Q50" s="24"/>
      <c r="R50" s="24"/>
      <c r="S50" s="2"/>
      <c r="T50" s="2"/>
    </row>
    <row r="51" spans="17:20" ht="15">
      <c r="Q51" s="24"/>
      <c r="R51" s="24"/>
      <c r="S51" s="2"/>
      <c r="T51" s="2"/>
    </row>
    <row r="52" spans="21:24" ht="15">
      <c r="U52" s="26"/>
      <c r="V52" s="26"/>
      <c r="W52" s="26"/>
      <c r="X52" s="26"/>
    </row>
    <row r="53" spans="17:23" ht="15">
      <c r="Q53" s="24"/>
      <c r="R53" s="24"/>
      <c r="S53" s="2"/>
      <c r="T53" s="2"/>
      <c r="U53" s="2"/>
      <c r="V53" s="2"/>
      <c r="W53" s="2"/>
    </row>
    <row r="54" spans="17:20" ht="15">
      <c r="Q54" s="24"/>
      <c r="R54" s="24"/>
      <c r="S54" s="2"/>
      <c r="T54" s="2"/>
    </row>
    <row r="55" spans="19:20" ht="15">
      <c r="S55" s="2"/>
      <c r="T55" s="2"/>
    </row>
    <row r="56" spans="21:24" ht="15">
      <c r="U56" s="26"/>
      <c r="V56" s="26"/>
      <c r="W56" s="26"/>
      <c r="X56" s="26"/>
    </row>
    <row r="57" spans="17:23" ht="15">
      <c r="Q57" s="24"/>
      <c r="R57" s="24"/>
      <c r="S57" s="2"/>
      <c r="T57" s="2"/>
      <c r="U57" s="2"/>
      <c r="V57" s="2"/>
      <c r="W57" s="2"/>
    </row>
    <row r="58" spans="17:20" ht="15">
      <c r="Q58" s="24"/>
      <c r="R58" s="24"/>
      <c r="S58" s="2"/>
      <c r="T58" s="2"/>
    </row>
    <row r="59" spans="17:20" ht="15">
      <c r="Q59" s="24"/>
      <c r="R59" s="24"/>
      <c r="S59" s="2"/>
      <c r="T59" s="2"/>
    </row>
    <row r="60" spans="21:24" ht="15">
      <c r="U60" s="26"/>
      <c r="V60" s="26"/>
      <c r="W60" s="26"/>
      <c r="X60" s="26"/>
    </row>
    <row r="61" spans="17:23" ht="15">
      <c r="Q61" s="24"/>
      <c r="R61" s="24"/>
      <c r="S61" s="2"/>
      <c r="T61" s="2"/>
      <c r="U61" s="2"/>
      <c r="V61" s="2"/>
      <c r="W61" s="2"/>
    </row>
    <row r="62" spans="17:20" ht="15">
      <c r="Q62" s="24"/>
      <c r="R62" s="24"/>
      <c r="S62" s="2"/>
      <c r="T62" s="2"/>
    </row>
    <row r="63" spans="19:20" ht="15">
      <c r="S63" s="2"/>
      <c r="T63" s="2"/>
    </row>
    <row r="64" spans="21:24" ht="15">
      <c r="U64" s="26"/>
      <c r="V64" s="26"/>
      <c r="W64" s="26"/>
      <c r="X64" s="26"/>
    </row>
    <row r="65" spans="17:23" ht="15">
      <c r="Q65" s="24"/>
      <c r="R65" s="24"/>
      <c r="S65" s="2"/>
      <c r="T65" s="2"/>
      <c r="U65" s="2"/>
      <c r="V65" s="2"/>
      <c r="W65" s="2"/>
    </row>
    <row r="66" spans="17:20" ht="15">
      <c r="Q66" s="24"/>
      <c r="R66" s="24"/>
      <c r="S66" s="2"/>
      <c r="T66" s="2"/>
    </row>
    <row r="67" spans="17:20" ht="15">
      <c r="Q67" s="24"/>
      <c r="R67" s="24"/>
      <c r="S67" s="2"/>
      <c r="T67" s="2"/>
    </row>
    <row r="68" spans="21:24" ht="15">
      <c r="U68" s="26"/>
      <c r="V68" s="26"/>
      <c r="W68" s="26"/>
      <c r="X68" s="26"/>
    </row>
    <row r="69" spans="17:23" ht="15">
      <c r="Q69" s="24"/>
      <c r="R69" s="24"/>
      <c r="S69" s="2"/>
      <c r="T69" s="2"/>
      <c r="U69" s="2"/>
      <c r="V69" s="2"/>
      <c r="W69" s="2"/>
    </row>
    <row r="70" spans="17:20" ht="15">
      <c r="Q70" s="24"/>
      <c r="R70" s="24"/>
      <c r="S70" s="2"/>
      <c r="T70" s="2"/>
    </row>
    <row r="71" spans="19:20" ht="15">
      <c r="S71" s="2"/>
      <c r="T71" s="2"/>
    </row>
    <row r="72" spans="21:24" ht="15">
      <c r="U72" s="26"/>
      <c r="V72" s="26"/>
      <c r="W72" s="26"/>
      <c r="X72" s="26"/>
    </row>
    <row r="73" spans="17:23" ht="15">
      <c r="Q73" s="24"/>
      <c r="R73" s="24"/>
      <c r="S73" s="2"/>
      <c r="T73" s="2"/>
      <c r="U73" s="2"/>
      <c r="V73" s="2"/>
      <c r="W73" s="2"/>
    </row>
    <row r="74" spans="17:20" ht="15">
      <c r="Q74" s="24"/>
      <c r="R74" s="24"/>
      <c r="S74" s="2"/>
      <c r="T74" s="2"/>
    </row>
    <row r="75" spans="17:20" ht="15">
      <c r="Q75" s="24"/>
      <c r="R75" s="24"/>
      <c r="S75" s="2"/>
      <c r="T75" s="2"/>
    </row>
    <row r="76" spans="21:24" ht="15">
      <c r="U76" s="26"/>
      <c r="V76" s="26"/>
      <c r="W76" s="26"/>
      <c r="X76" s="26"/>
    </row>
    <row r="77" spans="17:23" ht="15">
      <c r="Q77" s="24"/>
      <c r="R77" s="24"/>
      <c r="S77" s="2"/>
      <c r="T77" s="2"/>
      <c r="U77" s="2"/>
      <c r="V77" s="2"/>
      <c r="W77" s="2"/>
    </row>
    <row r="78" spans="17:20" ht="15">
      <c r="Q78" s="24"/>
      <c r="R78" s="24"/>
      <c r="S78" s="2"/>
      <c r="T78" s="2"/>
    </row>
    <row r="79" spans="19:20" ht="15">
      <c r="S79" s="2"/>
      <c r="T79" s="2"/>
    </row>
    <row r="80" spans="17:23" ht="15">
      <c r="Q80" s="24"/>
      <c r="R80" s="24"/>
      <c r="S80" s="2"/>
      <c r="T80" s="2"/>
      <c r="U80" s="2"/>
      <c r="V80" s="2"/>
      <c r="W80" s="2"/>
    </row>
    <row r="81" spans="17:20" ht="15">
      <c r="Q81" s="24"/>
      <c r="R81" s="24"/>
      <c r="S81" s="2"/>
      <c r="T81" s="2"/>
    </row>
    <row r="82" spans="17:20" ht="15">
      <c r="Q82" s="24"/>
      <c r="R82" s="24"/>
      <c r="S82" s="2"/>
      <c r="T82" s="2"/>
    </row>
    <row r="83" spans="21:24" ht="15">
      <c r="U83" s="26"/>
      <c r="V83" s="26"/>
      <c r="W83" s="26"/>
      <c r="X83" s="26"/>
    </row>
    <row r="84" spans="17:23" ht="15">
      <c r="Q84" s="24"/>
      <c r="R84" s="24"/>
      <c r="S84" s="2"/>
      <c r="T84" s="2"/>
      <c r="U84" s="2"/>
      <c r="V84" s="2"/>
      <c r="W84" s="2"/>
    </row>
    <row r="85" spans="17:20" ht="15">
      <c r="Q85" s="24"/>
      <c r="R85" s="24"/>
      <c r="S85" s="2"/>
      <c r="T85" s="2"/>
    </row>
    <row r="86" spans="19:20" ht="15">
      <c r="S86" s="2"/>
      <c r="T86" s="2"/>
    </row>
    <row r="87" spans="21:24" ht="15">
      <c r="U87" s="26"/>
      <c r="V87" s="26"/>
      <c r="W87" s="26"/>
      <c r="X87" s="26"/>
    </row>
    <row r="88" spans="17:23" ht="15">
      <c r="Q88" s="24"/>
      <c r="R88" s="24"/>
      <c r="S88" s="2"/>
      <c r="T88" s="2"/>
      <c r="U88" s="2"/>
      <c r="V88" s="2"/>
      <c r="W88" s="2"/>
    </row>
    <row r="89" spans="17:20" ht="15">
      <c r="Q89" s="24"/>
      <c r="R89" s="24"/>
      <c r="S89" s="2"/>
      <c r="T89" s="2"/>
    </row>
    <row r="90" spans="17:20" ht="15">
      <c r="Q90" s="24"/>
      <c r="R90" s="24"/>
      <c r="S90" s="2"/>
      <c r="T90" s="2"/>
    </row>
    <row r="91" spans="21:24" ht="15">
      <c r="U91" s="26"/>
      <c r="V91" s="26"/>
      <c r="W91" s="26"/>
      <c r="X91" s="26"/>
    </row>
    <row r="92" spans="1:23" ht="15">
      <c r="A92" s="25"/>
      <c r="B92" s="25"/>
      <c r="D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"/>
      <c r="T92" s="2"/>
      <c r="U92" s="2"/>
      <c r="V92" s="2"/>
      <c r="W92" s="2"/>
    </row>
    <row r="93" spans="1:20" ht="15">
      <c r="A93" s="25"/>
      <c r="B93" s="25"/>
      <c r="D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"/>
      <c r="T93" s="2"/>
    </row>
    <row r="94" spans="1:20" ht="15">
      <c r="A94" s="25"/>
      <c r="B94" s="25"/>
      <c r="D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"/>
      <c r="T94" s="2"/>
    </row>
    <row r="95" spans="21:24" ht="15">
      <c r="U95" s="26"/>
      <c r="V95" s="26"/>
      <c r="W95" s="26"/>
      <c r="X95" s="26"/>
    </row>
    <row r="96" spans="17:23" ht="15">
      <c r="Q96" s="24"/>
      <c r="R96" s="24"/>
      <c r="S96" s="2"/>
      <c r="T96" s="2"/>
      <c r="U96" s="2"/>
      <c r="V96" s="2"/>
      <c r="W96" s="2"/>
    </row>
    <row r="97" spans="17:20" ht="15">
      <c r="Q97" s="24"/>
      <c r="R97" s="24"/>
      <c r="S97" s="2"/>
      <c r="T97" s="2"/>
    </row>
    <row r="98" spans="17:20" ht="15">
      <c r="Q98" s="24"/>
      <c r="R98" s="24"/>
      <c r="S98" s="2"/>
      <c r="T98" s="2"/>
    </row>
    <row r="99" spans="21:24" ht="15">
      <c r="U99" s="26"/>
      <c r="V99" s="26"/>
      <c r="W99" s="26"/>
      <c r="X99" s="26"/>
    </row>
    <row r="100" spans="1:23" ht="15">
      <c r="A100" s="25"/>
      <c r="B100" s="25"/>
      <c r="D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"/>
      <c r="T100" s="2"/>
      <c r="U100" s="2"/>
      <c r="V100" s="2"/>
      <c r="W100" s="2"/>
    </row>
    <row r="101" spans="1:20" ht="15">
      <c r="A101" s="25"/>
      <c r="B101" s="25"/>
      <c r="D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"/>
      <c r="T101" s="2"/>
    </row>
    <row r="102" spans="1:20" ht="15">
      <c r="A102" s="25"/>
      <c r="B102" s="25"/>
      <c r="D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"/>
      <c r="T102" s="2"/>
    </row>
    <row r="103" spans="21:24" ht="15">
      <c r="U103" s="26"/>
      <c r="V103" s="26"/>
      <c r="W103" s="26"/>
      <c r="X103" s="26"/>
    </row>
    <row r="104" spans="17:23" ht="15">
      <c r="Q104" s="24"/>
      <c r="R104" s="24"/>
      <c r="S104" s="2"/>
      <c r="T104" s="2"/>
      <c r="U104" s="2"/>
      <c r="V104" s="2"/>
      <c r="W104" s="2"/>
    </row>
    <row r="105" spans="17:20" ht="15">
      <c r="Q105" s="24"/>
      <c r="R105" s="24"/>
      <c r="S105" s="2"/>
      <c r="T105" s="2"/>
    </row>
    <row r="106" spans="17:20" ht="15">
      <c r="Q106" s="24"/>
      <c r="R106" s="24"/>
      <c r="S106" s="2"/>
      <c r="T106" s="2"/>
    </row>
    <row r="107" spans="21:24" ht="15">
      <c r="U107" s="26"/>
      <c r="V107" s="26"/>
      <c r="W107" s="26"/>
      <c r="X107" s="26"/>
    </row>
    <row r="108" spans="1:23" ht="15">
      <c r="A108" s="25"/>
      <c r="B108" s="25"/>
      <c r="D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"/>
      <c r="T108" s="2"/>
      <c r="U108" s="2"/>
      <c r="V108" s="2"/>
      <c r="W108" s="2"/>
    </row>
    <row r="109" spans="1:20" ht="15">
      <c r="A109" s="25"/>
      <c r="B109" s="25"/>
      <c r="D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"/>
      <c r="T109" s="2"/>
    </row>
    <row r="110" spans="1:20" ht="15">
      <c r="A110" s="25"/>
      <c r="B110" s="25"/>
      <c r="D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"/>
      <c r="T110" s="2"/>
    </row>
    <row r="111" spans="21:24" ht="15">
      <c r="U111" s="26"/>
      <c r="V111" s="26"/>
      <c r="W111" s="26"/>
      <c r="X111" s="26"/>
    </row>
    <row r="112" spans="17:23" ht="15">
      <c r="Q112" s="24"/>
      <c r="R112" s="24"/>
      <c r="S112" s="2"/>
      <c r="T112" s="2"/>
      <c r="U112" s="2"/>
      <c r="V112" s="2"/>
      <c r="W112" s="2"/>
    </row>
    <row r="113" spans="17:20" ht="15">
      <c r="Q113" s="24"/>
      <c r="R113" s="24"/>
      <c r="S113" s="2"/>
      <c r="T113" s="2"/>
    </row>
    <row r="114" spans="17:20" ht="15">
      <c r="Q114" s="24"/>
      <c r="R114" s="24"/>
      <c r="S114" s="2"/>
      <c r="T114" s="2"/>
    </row>
    <row r="115" spans="21:24" ht="15">
      <c r="U115" s="26"/>
      <c r="V115" s="26"/>
      <c r="W115" s="26"/>
      <c r="X115" s="26"/>
    </row>
    <row r="116" spans="1:23" ht="15">
      <c r="A116" s="25"/>
      <c r="B116" s="25"/>
      <c r="D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"/>
      <c r="T116" s="2"/>
      <c r="U116" s="2"/>
      <c r="V116" s="2"/>
      <c r="W116" s="2"/>
    </row>
    <row r="117" spans="1:20" ht="15">
      <c r="A117" s="25"/>
      <c r="B117" s="25"/>
      <c r="D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"/>
      <c r="T117" s="2"/>
    </row>
    <row r="118" spans="1:20" ht="15">
      <c r="A118" s="25"/>
      <c r="B118" s="25"/>
      <c r="D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"/>
      <c r="T118" s="2"/>
    </row>
    <row r="119" spans="21:24" ht="15">
      <c r="U119" s="26"/>
      <c r="V119" s="26"/>
      <c r="W119" s="26"/>
      <c r="X119" s="26"/>
    </row>
    <row r="120" spans="17:23" ht="15">
      <c r="Q120" s="24"/>
      <c r="R120" s="24"/>
      <c r="S120" s="2"/>
      <c r="T120" s="2"/>
      <c r="U120" s="2"/>
      <c r="V120" s="2"/>
      <c r="W120" s="2"/>
    </row>
    <row r="121" spans="17:20" ht="15">
      <c r="Q121" s="24"/>
      <c r="R121" s="24"/>
      <c r="S121" s="2"/>
      <c r="T121" s="2"/>
    </row>
    <row r="122" spans="17:20" ht="15">
      <c r="Q122" s="24"/>
      <c r="R122" s="24"/>
      <c r="S122" s="2"/>
      <c r="T122" s="2"/>
    </row>
    <row r="123" spans="21:24" ht="15">
      <c r="U123" s="26"/>
      <c r="V123" s="26"/>
      <c r="W123" s="26"/>
      <c r="X123" s="26"/>
    </row>
    <row r="124" spans="1:23" ht="15">
      <c r="A124" s="25"/>
      <c r="B124" s="25"/>
      <c r="D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"/>
      <c r="T124" s="2"/>
      <c r="U124" s="2"/>
      <c r="V124" s="2"/>
      <c r="W124" s="2"/>
    </row>
    <row r="125" spans="1:20" ht="15">
      <c r="A125" s="25"/>
      <c r="B125" s="25"/>
      <c r="D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"/>
      <c r="T125" s="2"/>
    </row>
    <row r="126" spans="1:20" ht="15">
      <c r="A126" s="25"/>
      <c r="B126" s="25"/>
      <c r="D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"/>
      <c r="T126" s="2"/>
    </row>
    <row r="127" spans="21:24" ht="15">
      <c r="U127" s="26"/>
      <c r="V127" s="26"/>
      <c r="W127" s="26"/>
      <c r="X127" s="26"/>
    </row>
    <row r="128" spans="17:23" ht="15">
      <c r="Q128" s="24"/>
      <c r="R128" s="24"/>
      <c r="S128" s="2"/>
      <c r="T128" s="2"/>
      <c r="U128" s="2"/>
      <c r="V128" s="2"/>
      <c r="W128" s="2"/>
    </row>
    <row r="129" spans="17:20" ht="15">
      <c r="Q129" s="24"/>
      <c r="R129" s="24"/>
      <c r="S129" s="2"/>
      <c r="T129" s="2"/>
    </row>
    <row r="130" spans="17:20" ht="15">
      <c r="Q130" s="24"/>
      <c r="R130" s="24"/>
      <c r="S130" s="2"/>
      <c r="T130" s="2"/>
    </row>
    <row r="131" spans="21:24" ht="15">
      <c r="U131" s="26"/>
      <c r="V131" s="26"/>
      <c r="W131" s="26"/>
      <c r="X131" s="26"/>
    </row>
    <row r="132" spans="1:23" ht="15">
      <c r="A132" s="25"/>
      <c r="B132" s="25"/>
      <c r="D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"/>
      <c r="T132" s="2"/>
      <c r="U132" s="2"/>
      <c r="V132" s="2"/>
      <c r="W132" s="2"/>
    </row>
    <row r="133" spans="1:20" ht="15">
      <c r="A133" s="25"/>
      <c r="B133" s="25"/>
      <c r="D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"/>
      <c r="T133" s="2"/>
    </row>
    <row r="134" spans="1:20" ht="15">
      <c r="A134" s="25"/>
      <c r="B134" s="25"/>
      <c r="D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"/>
      <c r="T134" s="2"/>
    </row>
    <row r="135" spans="21:24" ht="15">
      <c r="U135" s="26"/>
      <c r="V135" s="26"/>
      <c r="W135" s="26"/>
      <c r="X135" s="26"/>
    </row>
    <row r="136" spans="17:23" ht="15">
      <c r="Q136" s="24"/>
      <c r="R136" s="24"/>
      <c r="S136" s="2"/>
      <c r="T136" s="2"/>
      <c r="U136" s="2"/>
      <c r="V136" s="2"/>
      <c r="W136" s="2"/>
    </row>
    <row r="137" spans="17:20" ht="15">
      <c r="Q137" s="24"/>
      <c r="R137" s="24"/>
      <c r="S137" s="2"/>
      <c r="T137" s="2"/>
    </row>
    <row r="138" spans="17:20" ht="15">
      <c r="Q138" s="24"/>
      <c r="R138" s="24"/>
      <c r="S138" s="2"/>
      <c r="T138" s="2"/>
    </row>
    <row r="139" spans="21:24" ht="15">
      <c r="U139" s="26"/>
      <c r="V139" s="26"/>
      <c r="W139" s="26"/>
      <c r="X139" s="26"/>
    </row>
    <row r="140" spans="1:23" ht="15">
      <c r="A140" s="25"/>
      <c r="B140" s="25"/>
      <c r="D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"/>
      <c r="T140" s="2"/>
      <c r="U140" s="2"/>
      <c r="V140" s="2"/>
      <c r="W140" s="2"/>
    </row>
    <row r="141" spans="1:20" ht="15">
      <c r="A141" s="25"/>
      <c r="B141" s="25"/>
      <c r="D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"/>
      <c r="T141" s="2"/>
    </row>
    <row r="142" spans="1:20" ht="15">
      <c r="A142" s="25"/>
      <c r="B142" s="25"/>
      <c r="D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"/>
      <c r="T142" s="2"/>
    </row>
    <row r="143" spans="21:24" ht="15">
      <c r="U143" s="26"/>
      <c r="V143" s="26"/>
      <c r="W143" s="26"/>
      <c r="X143" s="26"/>
    </row>
    <row r="144" spans="17:23" ht="15">
      <c r="Q144" s="24"/>
      <c r="R144" s="24"/>
      <c r="S144" s="2"/>
      <c r="T144" s="2"/>
      <c r="U144" s="2"/>
      <c r="V144" s="2"/>
      <c r="W144" s="2"/>
    </row>
    <row r="145" spans="17:20" ht="15">
      <c r="Q145" s="24"/>
      <c r="R145" s="24"/>
      <c r="S145" s="2"/>
      <c r="T145" s="2"/>
    </row>
    <row r="146" spans="17:20" ht="15">
      <c r="Q146" s="24"/>
      <c r="R146" s="24"/>
      <c r="S146" s="2"/>
      <c r="T146" s="2"/>
    </row>
    <row r="147" spans="21:24" ht="15">
      <c r="U147" s="26"/>
      <c r="V147" s="26"/>
      <c r="W147" s="26"/>
      <c r="X147" s="26"/>
    </row>
    <row r="148" spans="1:23" ht="15">
      <c r="A148" s="25"/>
      <c r="B148" s="25"/>
      <c r="D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"/>
      <c r="T148" s="2"/>
      <c r="U148" s="2"/>
      <c r="V148" s="2"/>
      <c r="W148" s="2"/>
    </row>
    <row r="149" spans="1:20" ht="15">
      <c r="A149" s="25"/>
      <c r="B149" s="25"/>
      <c r="D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"/>
      <c r="T149" s="2"/>
    </row>
    <row r="150" spans="1:20" ht="15">
      <c r="A150" s="25"/>
      <c r="B150" s="25"/>
      <c r="D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"/>
      <c r="T150" s="2"/>
    </row>
    <row r="151" spans="21:24" ht="15">
      <c r="U151" s="26"/>
      <c r="V151" s="26"/>
      <c r="W151" s="26"/>
      <c r="X151" s="26"/>
    </row>
    <row r="152" spans="17:23" ht="15">
      <c r="Q152" s="24"/>
      <c r="R152" s="24"/>
      <c r="S152" s="2"/>
      <c r="T152" s="2"/>
      <c r="U152" s="2"/>
      <c r="V152" s="2"/>
      <c r="W152" s="2"/>
    </row>
    <row r="153" spans="17:20" ht="15">
      <c r="Q153" s="24"/>
      <c r="R153" s="24"/>
      <c r="S153" s="2"/>
      <c r="T153" s="2"/>
    </row>
    <row r="154" spans="17:20" ht="15">
      <c r="Q154" s="24"/>
      <c r="R154" s="24"/>
      <c r="S154" s="2"/>
      <c r="T154" s="2"/>
    </row>
    <row r="155" spans="21:24" ht="15">
      <c r="U155" s="26"/>
      <c r="V155" s="26"/>
      <c r="W155" s="26"/>
      <c r="X155" s="26"/>
    </row>
    <row r="156" spans="1:23" ht="15">
      <c r="A156" s="25"/>
      <c r="B156" s="25"/>
      <c r="D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"/>
      <c r="T156" s="2"/>
      <c r="U156" s="2"/>
      <c r="V156" s="2"/>
      <c r="W156" s="2"/>
    </row>
    <row r="157" spans="1:20" ht="15">
      <c r="A157" s="25"/>
      <c r="B157" s="25"/>
      <c r="D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"/>
      <c r="T157" s="2"/>
    </row>
    <row r="158" spans="1:20" ht="15">
      <c r="A158" s="25"/>
      <c r="B158" s="25"/>
      <c r="D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"/>
      <c r="T158" s="2"/>
    </row>
    <row r="159" spans="21:24" ht="15">
      <c r="U159" s="26"/>
      <c r="V159" s="26"/>
      <c r="W159" s="26"/>
      <c r="X159" s="26"/>
    </row>
    <row r="160" spans="17:23" ht="15">
      <c r="Q160" s="24"/>
      <c r="R160" s="24"/>
      <c r="S160" s="2"/>
      <c r="T160" s="2"/>
      <c r="U160" s="2"/>
      <c r="V160" s="2"/>
      <c r="W160" s="2"/>
    </row>
    <row r="161" spans="17:20" ht="15">
      <c r="Q161" s="24"/>
      <c r="R161" s="24"/>
      <c r="S161" s="2"/>
      <c r="T161" s="2"/>
    </row>
    <row r="162" spans="17:20" ht="15">
      <c r="Q162" s="24"/>
      <c r="R162" s="24"/>
      <c r="S162" s="2"/>
      <c r="T162" s="2"/>
    </row>
    <row r="163" spans="21:24" ht="15">
      <c r="U163" s="26"/>
      <c r="V163" s="26"/>
      <c r="W163" s="26"/>
      <c r="X163" s="26"/>
    </row>
    <row r="164" spans="1:23" ht="15">
      <c r="A164" s="25"/>
      <c r="B164" s="25"/>
      <c r="D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"/>
      <c r="T164" s="2"/>
      <c r="U164" s="2"/>
      <c r="V164" s="2"/>
      <c r="W164" s="2"/>
    </row>
    <row r="165" spans="1:20" ht="15">
      <c r="A165" s="25"/>
      <c r="B165" s="25"/>
      <c r="D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"/>
      <c r="T165" s="2"/>
    </row>
    <row r="166" spans="1:20" ht="15">
      <c r="A166" s="25"/>
      <c r="B166" s="25"/>
      <c r="D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"/>
      <c r="T166" s="2"/>
    </row>
    <row r="167" spans="21:24" ht="15">
      <c r="U167" s="26"/>
      <c r="V167" s="26"/>
      <c r="W167" s="26"/>
      <c r="X167" s="26"/>
    </row>
    <row r="168" spans="17:23" ht="15">
      <c r="Q168" s="24"/>
      <c r="R168" s="24"/>
      <c r="S168" s="2"/>
      <c r="T168" s="2"/>
      <c r="U168" s="2"/>
      <c r="V168" s="2"/>
      <c r="W168" s="2"/>
    </row>
    <row r="169" spans="17:20" ht="15">
      <c r="Q169" s="24"/>
      <c r="R169" s="24"/>
      <c r="S169" s="2"/>
      <c r="T169" s="2"/>
    </row>
    <row r="170" spans="17:20" ht="15">
      <c r="Q170" s="24"/>
      <c r="R170" s="24"/>
      <c r="S170" s="2"/>
      <c r="T170" s="2"/>
    </row>
    <row r="171" spans="21:24" ht="15">
      <c r="U171" s="26"/>
      <c r="V171" s="26"/>
      <c r="W171" s="26"/>
      <c r="X171" s="26"/>
    </row>
    <row r="172" spans="1:23" ht="15">
      <c r="A172" s="25"/>
      <c r="B172" s="25"/>
      <c r="D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"/>
      <c r="T172" s="2"/>
      <c r="U172" s="2"/>
      <c r="V172" s="2"/>
      <c r="W172" s="2"/>
    </row>
    <row r="173" spans="1:20" ht="15">
      <c r="A173" s="25"/>
      <c r="B173" s="25"/>
      <c r="D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"/>
      <c r="T173" s="2"/>
    </row>
    <row r="174" spans="1:20" ht="15">
      <c r="A174" s="25"/>
      <c r="B174" s="25"/>
      <c r="D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"/>
      <c r="T174" s="2"/>
    </row>
    <row r="175" spans="21:24" ht="15">
      <c r="U175" s="26"/>
      <c r="V175" s="26"/>
      <c r="W175" s="26"/>
      <c r="X175" s="26"/>
    </row>
    <row r="176" spans="17:23" ht="15">
      <c r="Q176" s="24"/>
      <c r="R176" s="24"/>
      <c r="S176" s="2"/>
      <c r="T176" s="2"/>
      <c r="U176" s="2"/>
      <c r="V176" s="2"/>
      <c r="W176" s="2"/>
    </row>
    <row r="177" spans="17:20" ht="15">
      <c r="Q177" s="24"/>
      <c r="R177" s="24"/>
      <c r="S177" s="2"/>
      <c r="T177" s="2"/>
    </row>
    <row r="178" spans="17:20" ht="15">
      <c r="Q178" s="24"/>
      <c r="R178" s="24"/>
      <c r="S178" s="2"/>
      <c r="T178" s="2"/>
    </row>
    <row r="179" spans="21:24" ht="15">
      <c r="U179" s="26"/>
      <c r="V179" s="26"/>
      <c r="W179" s="26"/>
      <c r="X179" s="26"/>
    </row>
    <row r="180" spans="1:23" ht="15">
      <c r="A180" s="25"/>
      <c r="B180" s="25"/>
      <c r="D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"/>
      <c r="T180" s="2"/>
      <c r="U180" s="2"/>
      <c r="V180" s="2"/>
      <c r="W180" s="2"/>
    </row>
    <row r="181" spans="1:20" ht="15">
      <c r="A181" s="25"/>
      <c r="B181" s="25"/>
      <c r="D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"/>
      <c r="T181" s="2"/>
    </row>
    <row r="182" spans="1:20" ht="15">
      <c r="A182" s="25"/>
      <c r="B182" s="25"/>
      <c r="D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"/>
      <c r="T182" s="2"/>
    </row>
    <row r="183" spans="21:24" ht="15">
      <c r="U183" s="26"/>
      <c r="V183" s="26"/>
      <c r="W183" s="26"/>
      <c r="X183" s="26"/>
    </row>
    <row r="184" spans="17:23" ht="15">
      <c r="Q184" s="24"/>
      <c r="R184" s="24"/>
      <c r="S184" s="2"/>
      <c r="T184" s="2"/>
      <c r="U184" s="2"/>
      <c r="V184" s="2"/>
      <c r="W184" s="2"/>
    </row>
    <row r="185" spans="17:20" ht="15">
      <c r="Q185" s="24"/>
      <c r="R185" s="24"/>
      <c r="S185" s="2"/>
      <c r="T185" s="2"/>
    </row>
    <row r="186" spans="17:20" ht="15">
      <c r="Q186" s="24"/>
      <c r="R186" s="24"/>
      <c r="S186" s="2"/>
      <c r="T186" s="2"/>
    </row>
    <row r="187" spans="21:24" ht="15">
      <c r="U187" s="26"/>
      <c r="V187" s="26"/>
      <c r="W187" s="26"/>
      <c r="X187" s="26"/>
    </row>
    <row r="188" spans="1:23" ht="15">
      <c r="A188" s="25"/>
      <c r="B188" s="25"/>
      <c r="D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"/>
      <c r="T188" s="2"/>
      <c r="U188" s="2"/>
      <c r="V188" s="2"/>
      <c r="W188" s="2"/>
    </row>
    <row r="189" spans="1:20" ht="15">
      <c r="A189" s="25"/>
      <c r="B189" s="25"/>
      <c r="D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"/>
      <c r="T189" s="2"/>
    </row>
    <row r="190" spans="1:20" ht="15">
      <c r="A190" s="25"/>
      <c r="B190" s="25"/>
      <c r="D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"/>
      <c r="T190" s="2"/>
    </row>
    <row r="191" spans="21:24" ht="15">
      <c r="U191" s="26"/>
      <c r="V191" s="26"/>
      <c r="W191" s="26"/>
      <c r="X191" s="26"/>
    </row>
    <row r="192" spans="17:23" ht="15">
      <c r="Q192" s="24"/>
      <c r="R192" s="24"/>
      <c r="S192" s="2"/>
      <c r="T192" s="2"/>
      <c r="U192" s="2"/>
      <c r="V192" s="2"/>
      <c r="W192" s="2"/>
    </row>
    <row r="193" spans="17:20" ht="15">
      <c r="Q193" s="24"/>
      <c r="R193" s="24"/>
      <c r="S193" s="2"/>
      <c r="T193" s="2"/>
    </row>
    <row r="194" spans="17:20" ht="15">
      <c r="Q194" s="24"/>
      <c r="R194" s="24"/>
      <c r="S194" s="2"/>
      <c r="T194" s="2"/>
    </row>
    <row r="195" spans="21:24" ht="15">
      <c r="U195" s="26"/>
      <c r="V195" s="26"/>
      <c r="W195" s="26"/>
      <c r="X195" s="26"/>
    </row>
    <row r="196" spans="17:23" ht="15">
      <c r="Q196" s="24"/>
      <c r="R196" s="24"/>
      <c r="S196" s="2"/>
      <c r="T196" s="2"/>
      <c r="U196" s="2"/>
      <c r="V196" s="2"/>
      <c r="W196" s="2"/>
    </row>
    <row r="197" spans="17:20" ht="15">
      <c r="Q197" s="24"/>
      <c r="R197" s="24"/>
      <c r="S197" s="2"/>
      <c r="T197" s="2"/>
    </row>
    <row r="198" spans="17:20" ht="15">
      <c r="Q198" s="24"/>
      <c r="R198" s="24"/>
      <c r="S198" s="2"/>
      <c r="T198" s="2"/>
    </row>
    <row r="199" spans="21:24" ht="15">
      <c r="U199" s="26"/>
      <c r="V199" s="26"/>
      <c r="W199" s="26"/>
      <c r="X199" s="26"/>
    </row>
    <row r="200" spans="17:23" ht="15">
      <c r="Q200" s="24"/>
      <c r="R200" s="24"/>
      <c r="S200" s="2"/>
      <c r="T200" s="2"/>
      <c r="U200" s="2"/>
      <c r="V200" s="2"/>
      <c r="W200" s="2"/>
    </row>
    <row r="201" spans="17:20" ht="15">
      <c r="Q201" s="24"/>
      <c r="R201" s="24"/>
      <c r="S201" s="2"/>
      <c r="T201" s="2"/>
    </row>
    <row r="202" spans="17:20" ht="15">
      <c r="Q202" s="24"/>
      <c r="R202" s="24"/>
      <c r="S202" s="2"/>
      <c r="T202" s="2"/>
    </row>
    <row r="203" spans="21:24" ht="15">
      <c r="U203" s="26"/>
      <c r="V203" s="26"/>
      <c r="W203" s="26"/>
      <c r="X203" s="26"/>
    </row>
    <row r="204" spans="17:23" ht="15">
      <c r="Q204" s="24"/>
      <c r="R204" s="24"/>
      <c r="S204" s="2"/>
      <c r="T204" s="2"/>
      <c r="U204" s="2"/>
      <c r="V204" s="2"/>
      <c r="W204" s="2"/>
    </row>
    <row r="205" spans="17:20" ht="15">
      <c r="Q205" s="24"/>
      <c r="R205" s="24"/>
      <c r="S205" s="2"/>
      <c r="T205" s="2"/>
    </row>
    <row r="206" spans="17:20" ht="15">
      <c r="Q206" s="24"/>
      <c r="R206" s="24"/>
      <c r="S206" s="2"/>
      <c r="T206" s="2"/>
    </row>
    <row r="207" spans="21:24" ht="15">
      <c r="U207" s="26"/>
      <c r="V207" s="26"/>
      <c r="W207" s="26"/>
      <c r="X207" s="26"/>
    </row>
    <row r="208" spans="17:23" ht="15">
      <c r="Q208" s="24"/>
      <c r="R208" s="24"/>
      <c r="S208" s="2"/>
      <c r="T208" s="2"/>
      <c r="U208" s="2"/>
      <c r="V208" s="2"/>
      <c r="W208" s="2"/>
    </row>
    <row r="209" spans="17:20" ht="15">
      <c r="Q209" s="24"/>
      <c r="R209" s="24"/>
      <c r="S209" s="2"/>
      <c r="T209" s="2"/>
    </row>
    <row r="210" spans="17:20" ht="15">
      <c r="Q210" s="24"/>
      <c r="R210" s="24"/>
      <c r="S210" s="2"/>
      <c r="T210" s="2"/>
    </row>
    <row r="211" spans="21:24" ht="15">
      <c r="U211" s="26"/>
      <c r="V211" s="26"/>
      <c r="W211" s="26"/>
      <c r="X211" s="26"/>
    </row>
    <row r="212" spans="17:23" ht="15">
      <c r="Q212" s="24"/>
      <c r="R212" s="24"/>
      <c r="S212" s="2"/>
      <c r="T212" s="2"/>
      <c r="U212" s="2"/>
      <c r="V212" s="2"/>
      <c r="W212" s="2"/>
    </row>
    <row r="213" spans="17:20" ht="15">
      <c r="Q213" s="24"/>
      <c r="R213" s="24"/>
      <c r="S213" s="2"/>
      <c r="T213" s="2"/>
    </row>
    <row r="214" spans="17:20" ht="15">
      <c r="Q214" s="24"/>
      <c r="R214" s="24"/>
      <c r="S214" s="2"/>
      <c r="T214" s="2"/>
    </row>
    <row r="215" spans="21:24" ht="15">
      <c r="U215" s="26"/>
      <c r="V215" s="26"/>
      <c r="W215" s="26"/>
      <c r="X215" s="26"/>
    </row>
    <row r="216" spans="17:23" ht="15">
      <c r="Q216" s="24"/>
      <c r="R216" s="24"/>
      <c r="S216" s="2"/>
      <c r="T216" s="2"/>
      <c r="U216" s="2"/>
      <c r="V216" s="2"/>
      <c r="W216" s="2"/>
    </row>
    <row r="217" spans="17:20" ht="15">
      <c r="Q217" s="24"/>
      <c r="R217" s="24"/>
      <c r="S217" s="2"/>
      <c r="T217" s="2"/>
    </row>
    <row r="218" spans="17:20" ht="15">
      <c r="Q218" s="24"/>
      <c r="R218" s="24"/>
      <c r="S218" s="2"/>
      <c r="T218" s="2"/>
    </row>
    <row r="219" spans="21:24" ht="15">
      <c r="U219" s="26"/>
      <c r="V219" s="26"/>
      <c r="W219" s="26"/>
      <c r="X219" s="26"/>
    </row>
    <row r="220" spans="17:23" ht="15">
      <c r="Q220" s="24"/>
      <c r="R220" s="24"/>
      <c r="S220" s="2"/>
      <c r="T220" s="2"/>
      <c r="U220" s="2"/>
      <c r="V220" s="2"/>
      <c r="W220" s="2"/>
    </row>
    <row r="221" spans="17:20" ht="15">
      <c r="Q221" s="24"/>
      <c r="R221" s="24"/>
      <c r="S221" s="2"/>
      <c r="T221" s="2"/>
    </row>
    <row r="222" spans="17:20" ht="15">
      <c r="Q222" s="24"/>
      <c r="R222" s="24"/>
      <c r="S222" s="2"/>
      <c r="T222" s="2"/>
    </row>
    <row r="223" spans="21:24" ht="15">
      <c r="U223" s="26"/>
      <c r="V223" s="26"/>
      <c r="W223" s="26"/>
      <c r="X223" s="26"/>
    </row>
    <row r="224" spans="17:23" ht="15">
      <c r="Q224" s="24"/>
      <c r="R224" s="24"/>
      <c r="S224" s="2"/>
      <c r="T224" s="2"/>
      <c r="U224" s="2"/>
      <c r="V224" s="2"/>
      <c r="W224" s="2"/>
    </row>
    <row r="225" spans="17:20" ht="15">
      <c r="Q225" s="24"/>
      <c r="R225" s="24"/>
      <c r="S225" s="2"/>
      <c r="T225" s="2"/>
    </row>
    <row r="226" spans="17:20" ht="15">
      <c r="Q226" s="24"/>
      <c r="R226" s="24"/>
      <c r="S226" s="2"/>
      <c r="T226" s="2"/>
    </row>
    <row r="227" spans="21:24" ht="15">
      <c r="U227" s="26"/>
      <c r="V227" s="26"/>
      <c r="W227" s="26"/>
      <c r="X227" s="26"/>
    </row>
    <row r="228" spans="17:23" ht="15">
      <c r="Q228" s="24"/>
      <c r="R228" s="24"/>
      <c r="S228" s="2"/>
      <c r="T228" s="2"/>
      <c r="U228" s="2"/>
      <c r="V228" s="2"/>
      <c r="W228" s="2"/>
    </row>
    <row r="229" spans="17:20" ht="15">
      <c r="Q229" s="24"/>
      <c r="R229" s="24"/>
      <c r="S229" s="2"/>
      <c r="T229" s="2"/>
    </row>
    <row r="230" spans="17:20" ht="15">
      <c r="Q230" s="24"/>
      <c r="R230" s="24"/>
      <c r="S230" s="2"/>
      <c r="T230" s="2"/>
    </row>
    <row r="231" spans="21:24" ht="15">
      <c r="U231" s="26"/>
      <c r="V231" s="26"/>
      <c r="W231" s="26"/>
      <c r="X231" s="26"/>
    </row>
    <row r="232" spans="17:23" ht="15">
      <c r="Q232" s="24"/>
      <c r="R232" s="24"/>
      <c r="S232" s="2"/>
      <c r="T232" s="2"/>
      <c r="U232" s="2"/>
      <c r="V232" s="2"/>
      <c r="W232" s="2"/>
    </row>
    <row r="233" spans="17:20" ht="15">
      <c r="Q233" s="24"/>
      <c r="R233" s="24"/>
      <c r="S233" s="2"/>
      <c r="T233" s="2"/>
    </row>
    <row r="234" spans="17:20" ht="15">
      <c r="Q234" s="24"/>
      <c r="R234" s="24"/>
      <c r="S234" s="2"/>
      <c r="T234" s="2"/>
    </row>
    <row r="235" spans="21:24" ht="15">
      <c r="U235" s="26"/>
      <c r="V235" s="26"/>
      <c r="W235" s="26"/>
      <c r="X235" s="26"/>
    </row>
    <row r="236" spans="17:23" ht="15">
      <c r="Q236" s="24"/>
      <c r="R236" s="24"/>
      <c r="S236" s="2"/>
      <c r="T236" s="2"/>
      <c r="U236" s="2"/>
      <c r="V236" s="2"/>
      <c r="W236" s="2"/>
    </row>
    <row r="237" spans="17:20" ht="15">
      <c r="Q237" s="24"/>
      <c r="R237" s="24"/>
      <c r="S237" s="2"/>
      <c r="T237" s="2"/>
    </row>
    <row r="238" spans="17:20" ht="15">
      <c r="Q238" s="24"/>
      <c r="R238" s="24"/>
      <c r="S238" s="2"/>
      <c r="T238" s="2"/>
    </row>
    <row r="239" spans="21:24" ht="15">
      <c r="U239" s="26"/>
      <c r="V239" s="26"/>
      <c r="W239" s="26"/>
      <c r="X239" s="26"/>
    </row>
    <row r="240" spans="17:23" ht="15">
      <c r="Q240" s="24"/>
      <c r="R240" s="24"/>
      <c r="S240" s="2"/>
      <c r="T240" s="2"/>
      <c r="U240" s="2"/>
      <c r="V240" s="2"/>
      <c r="W240" s="2"/>
    </row>
    <row r="241" spans="17:20" ht="15">
      <c r="Q241" s="24"/>
      <c r="R241" s="24"/>
      <c r="S241" s="2"/>
      <c r="T241" s="2"/>
    </row>
    <row r="242" spans="17:20" ht="15">
      <c r="Q242" s="24"/>
      <c r="R242" s="24"/>
      <c r="S242" s="2"/>
      <c r="T242" s="2"/>
    </row>
    <row r="243" spans="21:24" ht="15">
      <c r="U243" s="26"/>
      <c r="V243" s="26"/>
      <c r="W243" s="26"/>
      <c r="X243" s="26"/>
    </row>
    <row r="244" spans="17:23" ht="15">
      <c r="Q244" s="24"/>
      <c r="R244" s="24"/>
      <c r="S244" s="2"/>
      <c r="T244" s="2"/>
      <c r="U244" s="2"/>
      <c r="V244" s="2"/>
      <c r="W244" s="2"/>
    </row>
    <row r="245" spans="17:20" ht="15">
      <c r="Q245" s="24"/>
      <c r="R245" s="24"/>
      <c r="S245" s="2"/>
      <c r="T245" s="2"/>
    </row>
    <row r="246" spans="17:20" ht="15">
      <c r="Q246" s="24"/>
      <c r="R246" s="24"/>
      <c r="S246" s="2"/>
      <c r="T246" s="2"/>
    </row>
    <row r="247" spans="21:24" ht="15">
      <c r="U247" s="26"/>
      <c r="V247" s="26"/>
      <c r="W247" s="26"/>
      <c r="X247" s="26"/>
    </row>
    <row r="248" spans="17:23" ht="15">
      <c r="Q248" s="24"/>
      <c r="R248" s="24"/>
      <c r="S248" s="2"/>
      <c r="T248" s="2"/>
      <c r="U248" s="2"/>
      <c r="V248" s="2"/>
      <c r="W248" s="2"/>
    </row>
    <row r="249" spans="17:20" ht="15">
      <c r="Q249" s="24"/>
      <c r="R249" s="24"/>
      <c r="S249" s="2"/>
      <c r="T249" s="2"/>
    </row>
    <row r="250" spans="17:20" ht="15">
      <c r="Q250" s="24"/>
      <c r="R250" s="24"/>
      <c r="S250" s="2"/>
      <c r="T250" s="2"/>
    </row>
    <row r="251" spans="21:24" ht="15">
      <c r="U251" s="26"/>
      <c r="V251" s="26"/>
      <c r="W251" s="26"/>
      <c r="X251" s="26"/>
    </row>
    <row r="252" spans="17:23" ht="15">
      <c r="Q252" s="24"/>
      <c r="R252" s="24"/>
      <c r="S252" s="2"/>
      <c r="T252" s="2"/>
      <c r="U252" s="2"/>
      <c r="V252" s="2"/>
      <c r="W252" s="2"/>
    </row>
    <row r="253" spans="17:20" ht="15">
      <c r="Q253" s="24"/>
      <c r="R253" s="24"/>
      <c r="S253" s="2"/>
      <c r="T253" s="2"/>
    </row>
    <row r="254" spans="17:20" ht="15">
      <c r="Q254" s="24"/>
      <c r="R254" s="24"/>
      <c r="S254" s="2"/>
      <c r="T254" s="2"/>
    </row>
    <row r="255" spans="21:24" ht="15">
      <c r="U255" s="26"/>
      <c r="V255" s="26"/>
      <c r="W255" s="26"/>
      <c r="X255" s="26"/>
    </row>
    <row r="256" spans="17:23" ht="15">
      <c r="Q256" s="24"/>
      <c r="R256" s="24"/>
      <c r="S256" s="2"/>
      <c r="T256" s="2"/>
      <c r="U256" s="2"/>
      <c r="V256" s="2"/>
      <c r="W256" s="2"/>
    </row>
    <row r="257" spans="17:20" ht="15">
      <c r="Q257" s="24"/>
      <c r="R257" s="24"/>
      <c r="S257" s="2"/>
      <c r="T257" s="2"/>
    </row>
    <row r="258" spans="17:20" ht="15">
      <c r="Q258" s="24"/>
      <c r="R258" s="24"/>
      <c r="S258" s="2"/>
      <c r="T258" s="2"/>
    </row>
    <row r="259" spans="21:24" ht="15">
      <c r="U259" s="26"/>
      <c r="V259" s="26"/>
      <c r="W259" s="26"/>
      <c r="X259" s="26"/>
    </row>
    <row r="260" spans="17:23" ht="15">
      <c r="Q260" s="24"/>
      <c r="R260" s="24"/>
      <c r="S260" s="2"/>
      <c r="T260" s="2"/>
      <c r="U260" s="2"/>
      <c r="V260" s="2"/>
      <c r="W260" s="2"/>
    </row>
    <row r="261" spans="17:20" ht="15">
      <c r="Q261" s="24"/>
      <c r="R261" s="24"/>
      <c r="S261" s="2"/>
      <c r="T261" s="2"/>
    </row>
    <row r="262" spans="17:20" ht="15">
      <c r="Q262" s="24"/>
      <c r="R262" s="24"/>
      <c r="S262" s="2"/>
      <c r="T262" s="2"/>
    </row>
    <row r="263" spans="21:24" ht="15">
      <c r="U263" s="26"/>
      <c r="V263" s="26"/>
      <c r="W263" s="26"/>
      <c r="X263" s="26"/>
    </row>
    <row r="264" spans="17:23" ht="15">
      <c r="Q264" s="24"/>
      <c r="R264" s="24"/>
      <c r="S264" s="2"/>
      <c r="T264" s="2"/>
      <c r="U264" s="2"/>
      <c r="V264" s="2"/>
      <c r="W264" s="2"/>
    </row>
    <row r="265" spans="17:20" ht="15">
      <c r="Q265" s="24"/>
      <c r="R265" s="24"/>
      <c r="S265" s="2"/>
      <c r="T265" s="2"/>
    </row>
    <row r="266" spans="17:20" ht="15">
      <c r="Q266" s="24"/>
      <c r="R266" s="24"/>
      <c r="S266" s="2"/>
      <c r="T266" s="2"/>
    </row>
    <row r="267" spans="21:24" ht="15">
      <c r="U267" s="26"/>
      <c r="V267" s="26"/>
      <c r="W267" s="26"/>
      <c r="X267" s="26"/>
    </row>
    <row r="268" spans="17:23" ht="15">
      <c r="Q268" s="24"/>
      <c r="R268" s="24"/>
      <c r="S268" s="2"/>
      <c r="T268" s="2"/>
      <c r="U268" s="2"/>
      <c r="V268" s="2"/>
      <c r="W268" s="2"/>
    </row>
    <row r="269" spans="17:20" ht="15">
      <c r="Q269" s="24"/>
      <c r="R269" s="24"/>
      <c r="S269" s="2"/>
      <c r="T269" s="2"/>
    </row>
    <row r="270" spans="17:20" ht="15">
      <c r="Q270" s="24"/>
      <c r="R270" s="24"/>
      <c r="S270" s="2"/>
      <c r="T270" s="2"/>
    </row>
    <row r="271" spans="21:24" ht="15">
      <c r="U271" s="26"/>
      <c r="V271" s="26"/>
      <c r="W271" s="26"/>
      <c r="X271" s="26"/>
    </row>
    <row r="272" spans="17:23" ht="15">
      <c r="Q272" s="24"/>
      <c r="R272" s="24"/>
      <c r="S272" s="2"/>
      <c r="T272" s="2"/>
      <c r="U272" s="2"/>
      <c r="V272" s="2"/>
      <c r="W272" s="2"/>
    </row>
    <row r="273" spans="17:20" ht="15">
      <c r="Q273" s="24"/>
      <c r="R273" s="24"/>
      <c r="S273" s="2"/>
      <c r="T273" s="2"/>
    </row>
    <row r="274" spans="17:20" ht="15">
      <c r="Q274" s="24"/>
      <c r="R274" s="24"/>
      <c r="S274" s="2"/>
      <c r="T274" s="2"/>
    </row>
    <row r="275" spans="21:24" ht="15">
      <c r="U275" s="26"/>
      <c r="V275" s="26"/>
      <c r="W275" s="26"/>
      <c r="X275" s="26"/>
    </row>
    <row r="276" spans="21:24" ht="15">
      <c r="U276" s="26"/>
      <c r="V276" s="26"/>
      <c r="W276" s="26"/>
      <c r="X276" s="26"/>
    </row>
    <row r="277" spans="21:24" ht="15">
      <c r="U277" s="26"/>
      <c r="V277" s="26"/>
      <c r="W277" s="26"/>
      <c r="X277" s="26"/>
    </row>
  </sheetData>
  <sheetProtection/>
  <mergeCells count="3">
    <mergeCell ref="G8:H8"/>
    <mergeCell ref="I8:J8"/>
    <mergeCell ref="K8:L8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1"/>
  <sheetViews>
    <sheetView workbookViewId="0" topLeftCell="A1">
      <selection activeCell="AC21" sqref="AC21"/>
    </sheetView>
  </sheetViews>
  <sheetFormatPr defaultColWidth="11.00390625" defaultRowHeight="15"/>
  <cols>
    <col min="2" max="2" width="7.375" style="0" customWidth="1"/>
    <col min="3" max="3" width="8.875" style="0" customWidth="1"/>
    <col min="5" max="5" width="8.625" style="0" customWidth="1"/>
    <col min="6" max="6" width="8.875" style="0" customWidth="1"/>
    <col min="7" max="7" width="4.25390625" style="0" customWidth="1"/>
    <col min="8" max="9" width="8.875" style="0" customWidth="1"/>
    <col min="10" max="10" width="4.25390625" style="0" customWidth="1"/>
    <col min="11" max="12" width="8.875" style="0" customWidth="1"/>
    <col min="13" max="13" width="4.25390625" style="0" customWidth="1"/>
    <col min="14" max="15" width="8.875" style="0" customWidth="1"/>
    <col min="16" max="16" width="4.25390625" style="0" customWidth="1"/>
    <col min="17" max="18" width="8.875" style="0" customWidth="1"/>
    <col min="19" max="19" width="4.25390625" style="0" customWidth="1"/>
    <col min="20" max="21" width="8.875" style="0" customWidth="1"/>
    <col min="22" max="22" width="4.25390625" style="0" customWidth="1"/>
    <col min="23" max="23" width="8.875" style="0" customWidth="1"/>
    <col min="24" max="24" width="3.875" style="0" customWidth="1"/>
    <col min="25" max="25" width="19.75390625" style="0" customWidth="1"/>
    <col min="26" max="26" width="16.875" style="0" customWidth="1"/>
    <col min="27" max="27" width="8.875" style="0" customWidth="1"/>
    <col min="28" max="28" width="4.25390625" style="0" customWidth="1"/>
    <col min="29" max="29" width="8.875" style="0" customWidth="1"/>
  </cols>
  <sheetData>
    <row r="2" spans="1:29" ht="15">
      <c r="A2" s="3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1"/>
      <c r="AB2" s="1"/>
      <c r="AC2" s="1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1"/>
      <c r="AB3" s="1"/>
      <c r="AC3" s="1"/>
    </row>
    <row r="4" spans="1:29" ht="15">
      <c r="A4" s="1"/>
      <c r="B4" s="4"/>
      <c r="C4" s="4"/>
      <c r="D4" s="4" t="s">
        <v>9</v>
      </c>
      <c r="E4" s="4" t="s">
        <v>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0" t="s">
        <v>57</v>
      </c>
      <c r="V4" s="30"/>
      <c r="W4" s="30"/>
      <c r="X4" s="1"/>
      <c r="Y4" s="4" t="s">
        <v>30</v>
      </c>
      <c r="Z4" s="4" t="s">
        <v>31</v>
      </c>
      <c r="AA4" s="30" t="s">
        <v>32</v>
      </c>
      <c r="AB4" s="30"/>
      <c r="AC4" s="30"/>
    </row>
    <row r="5" spans="1:29" ht="15">
      <c r="A5" s="1"/>
      <c r="B5" s="4"/>
      <c r="C5" s="4" t="s">
        <v>19</v>
      </c>
      <c r="D5" s="4" t="s">
        <v>33</v>
      </c>
      <c r="E5" s="4" t="s">
        <v>34</v>
      </c>
      <c r="F5" s="30" t="s">
        <v>48</v>
      </c>
      <c r="G5" s="30"/>
      <c r="H5" s="30"/>
      <c r="I5" s="30" t="s">
        <v>49</v>
      </c>
      <c r="J5" s="30"/>
      <c r="K5" s="30"/>
      <c r="L5" s="30" t="s">
        <v>51</v>
      </c>
      <c r="M5" s="30"/>
      <c r="N5" s="30"/>
      <c r="O5" s="31" t="s">
        <v>55</v>
      </c>
      <c r="P5" s="30"/>
      <c r="Q5" s="30"/>
      <c r="R5" s="31" t="s">
        <v>56</v>
      </c>
      <c r="S5" s="30"/>
      <c r="T5" s="30"/>
      <c r="U5" s="30" t="s">
        <v>35</v>
      </c>
      <c r="V5" s="30"/>
      <c r="W5" s="30"/>
      <c r="X5" s="1"/>
      <c r="Y5" s="4" t="s">
        <v>36</v>
      </c>
      <c r="Z5" s="4" t="s">
        <v>37</v>
      </c>
      <c r="AA5" s="30" t="s">
        <v>37</v>
      </c>
      <c r="AB5" s="30"/>
      <c r="AC5" s="30"/>
    </row>
    <row r="6" spans="1:29" ht="15">
      <c r="A6" s="5" t="s">
        <v>18</v>
      </c>
      <c r="B6" s="6" t="s">
        <v>19</v>
      </c>
      <c r="C6" s="6" t="s">
        <v>20</v>
      </c>
      <c r="D6" s="6" t="s">
        <v>38</v>
      </c>
      <c r="E6" s="6" t="s">
        <v>39</v>
      </c>
      <c r="F6" s="29" t="s">
        <v>40</v>
      </c>
      <c r="G6" s="29"/>
      <c r="H6" s="29"/>
      <c r="I6" s="29" t="s">
        <v>41</v>
      </c>
      <c r="J6" s="29"/>
      <c r="K6" s="29"/>
      <c r="L6" s="29" t="s">
        <v>41</v>
      </c>
      <c r="M6" s="29"/>
      <c r="N6" s="29"/>
      <c r="O6" s="29" t="s">
        <v>42</v>
      </c>
      <c r="P6" s="29"/>
      <c r="Q6" s="29"/>
      <c r="R6" s="29" t="s">
        <v>42</v>
      </c>
      <c r="S6" s="29"/>
      <c r="T6" s="29"/>
      <c r="U6" s="29" t="s">
        <v>43</v>
      </c>
      <c r="V6" s="29"/>
      <c r="W6" s="29"/>
      <c r="X6" s="7"/>
      <c r="Y6" s="6" t="s">
        <v>44</v>
      </c>
      <c r="Z6" s="6" t="s">
        <v>45</v>
      </c>
      <c r="AA6" s="29" t="s">
        <v>43</v>
      </c>
      <c r="AB6" s="29"/>
      <c r="AC6" s="29"/>
    </row>
    <row r="7" spans="1:29" ht="15.75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9"/>
      <c r="Z7" s="9"/>
      <c r="AA7" s="9"/>
      <c r="AB7" s="9"/>
      <c r="AC7" s="9"/>
    </row>
    <row r="8" ht="15.75" thickTop="1"/>
    <row r="9" spans="1:29" ht="15">
      <c r="A9" s="1" t="str">
        <f>'All data'!B11</f>
        <v>310-YAR</v>
      </c>
      <c r="B9" s="4" t="str">
        <f>'All data'!C11</f>
        <v>a</v>
      </c>
      <c r="C9" s="4">
        <f>'All data'!D11</f>
        <v>0.1473</v>
      </c>
      <c r="D9" s="4">
        <f>'All data'!E11</f>
        <v>400</v>
      </c>
      <c r="E9" s="4">
        <f>'All data'!F11</f>
        <v>0.25</v>
      </c>
      <c r="F9" s="18">
        <f>'All data'!G11</f>
        <v>3.5373</v>
      </c>
      <c r="G9" s="11" t="s">
        <v>24</v>
      </c>
      <c r="H9" s="16">
        <f>'All data'!H11</f>
        <v>0.0405</v>
      </c>
      <c r="I9" s="18">
        <f>'All data'!I11</f>
        <v>17.197</v>
      </c>
      <c r="J9" s="11" t="s">
        <v>24</v>
      </c>
      <c r="K9" s="12">
        <f>'All data'!J11</f>
        <v>0.306</v>
      </c>
      <c r="L9" s="18">
        <f>'All data'!K11</f>
        <v>362.398</v>
      </c>
      <c r="M9" s="11" t="s">
        <v>24</v>
      </c>
      <c r="N9" s="16">
        <f>'All data'!L11</f>
        <v>4.062</v>
      </c>
      <c r="O9" s="18">
        <f>'All data'!M11</f>
        <v>4.957</v>
      </c>
      <c r="P9" s="11" t="s">
        <v>24</v>
      </c>
      <c r="Q9" s="16">
        <f>'All data'!N11</f>
        <v>0.088</v>
      </c>
      <c r="R9" s="14">
        <f>'All data'!O11</f>
        <v>103.3</v>
      </c>
      <c r="S9" s="11" t="s">
        <v>24</v>
      </c>
      <c r="T9" s="15">
        <f>'All data'!P11</f>
        <v>1.5</v>
      </c>
      <c r="U9" s="19">
        <f>'All data'!Q11</f>
        <v>48.15</v>
      </c>
      <c r="V9" s="11" t="s">
        <v>24</v>
      </c>
      <c r="W9" s="21">
        <f>'All data'!R11</f>
        <v>2.19</v>
      </c>
      <c r="X9" s="1"/>
      <c r="Y9" s="13">
        <f>'All data'!S11</f>
        <v>41.24262952840611</v>
      </c>
      <c r="Z9" s="13">
        <f>'All data'!T11</f>
        <v>40.56103108415466</v>
      </c>
      <c r="AA9" s="14">
        <f>'All data'!U11</f>
        <v>118.71</v>
      </c>
      <c r="AB9" s="11" t="s">
        <v>24</v>
      </c>
      <c r="AC9" s="15">
        <f>'All data'!V11</f>
        <v>3.755702331122636</v>
      </c>
    </row>
    <row r="10" spans="1:29" ht="15">
      <c r="A10" s="1"/>
      <c r="B10" s="4"/>
      <c r="C10" s="4"/>
      <c r="D10" s="4">
        <f>'All data'!E12</f>
        <v>850</v>
      </c>
      <c r="E10" s="4">
        <f>'All data'!F12</f>
        <v>0.25</v>
      </c>
      <c r="F10" s="18">
        <f>'All data'!G12</f>
        <v>5.2586</v>
      </c>
      <c r="G10" s="11" t="s">
        <v>24</v>
      </c>
      <c r="H10" s="16">
        <f>'All data'!H12</f>
        <v>0.0544</v>
      </c>
      <c r="I10" s="18">
        <f>'All data'!I12</f>
        <v>25.349</v>
      </c>
      <c r="J10" s="11" t="s">
        <v>24</v>
      </c>
      <c r="K10" s="12">
        <f>'All data'!J12</f>
        <v>0.692</v>
      </c>
      <c r="L10" s="18">
        <f>'All data'!K12</f>
        <v>542.131</v>
      </c>
      <c r="M10" s="11" t="s">
        <v>24</v>
      </c>
      <c r="N10" s="16">
        <f>'All data'!L12</f>
        <v>7.391</v>
      </c>
      <c r="O10" s="18">
        <f>'All data'!M12</f>
        <v>4.899</v>
      </c>
      <c r="P10" s="11" t="s">
        <v>24</v>
      </c>
      <c r="Q10" s="16">
        <f>'All data'!N12</f>
        <v>0.08</v>
      </c>
      <c r="R10" s="14">
        <f>'All data'!O12</f>
        <v>103.9</v>
      </c>
      <c r="S10" s="11" t="s">
        <v>24</v>
      </c>
      <c r="T10" s="15">
        <f>'All data'!P12</f>
        <v>1.6</v>
      </c>
      <c r="U10" s="19">
        <f>'All data'!Q12</f>
        <v>69.51</v>
      </c>
      <c r="V10" s="11" t="s">
        <v>24</v>
      </c>
      <c r="W10" s="21">
        <f>'All data'!R12</f>
        <v>2.96</v>
      </c>
      <c r="X10" s="1"/>
      <c r="Y10" s="13">
        <f>'All data'!S12</f>
        <v>40.39142766973056</v>
      </c>
      <c r="Z10" s="13">
        <f>'All data'!T12</f>
        <v>58.554460449835744</v>
      </c>
      <c r="AA10" s="14"/>
      <c r="AB10" s="11"/>
      <c r="AC10" s="15"/>
    </row>
    <row r="11" spans="1:29" ht="15">
      <c r="A11" s="1"/>
      <c r="B11" s="4"/>
      <c r="C11" s="4"/>
      <c r="D11" s="4">
        <f>'All data'!E13</f>
        <v>1100</v>
      </c>
      <c r="E11" s="4">
        <f>'All data'!F13</f>
        <v>0.25</v>
      </c>
      <c r="F11" s="18">
        <f>'All data'!G13</f>
        <v>0.0832</v>
      </c>
      <c r="G11" s="11" t="s">
        <v>24</v>
      </c>
      <c r="H11" s="16">
        <f>'All data'!H13</f>
        <v>0.029</v>
      </c>
      <c r="I11" s="18">
        <f>'All data'!I13</f>
        <v>0.4</v>
      </c>
      <c r="J11" s="11" t="s">
        <v>24</v>
      </c>
      <c r="K11" s="12">
        <f>'All data'!J13</f>
        <v>0.067</v>
      </c>
      <c r="L11" s="18">
        <f>'All data'!K13</f>
        <v>9.178</v>
      </c>
      <c r="M11" s="11" t="s">
        <v>24</v>
      </c>
      <c r="N11" s="16">
        <f>'All data'!L13</f>
        <v>2.716</v>
      </c>
      <c r="O11" s="18">
        <f>'All data'!M13</f>
        <v>4.876</v>
      </c>
      <c r="P11" s="11" t="s">
        <v>24</v>
      </c>
      <c r="Q11" s="16">
        <f>'All data'!N13</f>
        <v>1.883</v>
      </c>
      <c r="R11" s="14">
        <f>'All data'!O13</f>
        <v>110.7</v>
      </c>
      <c r="S11" s="11" t="s">
        <v>24</v>
      </c>
      <c r="T11" s="15">
        <f>'All data'!P13</f>
        <v>50.5</v>
      </c>
      <c r="U11" s="22">
        <f>'All data'!Q13</f>
        <v>1.05</v>
      </c>
      <c r="V11" s="11" t="s">
        <v>24</v>
      </c>
      <c r="W11" s="21">
        <f>'All data'!R13</f>
        <v>0.74</v>
      </c>
      <c r="X11" s="1"/>
      <c r="Y11" s="13">
        <f>'All data'!S13</f>
        <v>38.66625</v>
      </c>
      <c r="Z11" s="13">
        <f>'All data'!T13</f>
        <v>0.8845084660096033</v>
      </c>
      <c r="AA11" s="14"/>
      <c r="AB11" s="11"/>
      <c r="AC11" s="15"/>
    </row>
    <row r="12" spans="6:23" ht="15">
      <c r="F12" s="17"/>
      <c r="H12" s="17"/>
      <c r="I12" s="17"/>
      <c r="N12" s="27"/>
      <c r="O12" s="17"/>
      <c r="Q12" s="17"/>
      <c r="R12" s="2"/>
      <c r="T12" s="2"/>
      <c r="U12" s="20"/>
      <c r="W12" s="20"/>
    </row>
    <row r="13" spans="1:29" ht="15">
      <c r="A13" s="1" t="str">
        <f>'All data'!B15</f>
        <v>311-YAR</v>
      </c>
      <c r="B13" s="4" t="str">
        <f>'All data'!C15</f>
        <v>a</v>
      </c>
      <c r="C13" s="4">
        <f>'All data'!D15</f>
        <v>0.1475</v>
      </c>
      <c r="D13" s="4">
        <f>'All data'!E15</f>
        <v>400</v>
      </c>
      <c r="E13" s="4">
        <f>'All data'!F15</f>
        <v>0.25</v>
      </c>
      <c r="F13" s="18">
        <f>'All data'!G15</f>
        <v>5.005</v>
      </c>
      <c r="G13" s="11" t="s">
        <v>24</v>
      </c>
      <c r="H13" s="16">
        <f>'All data'!H15</f>
        <v>0.0449</v>
      </c>
      <c r="I13" s="18">
        <f>'All data'!I15</f>
        <v>20.423</v>
      </c>
      <c r="J13" s="11" t="s">
        <v>24</v>
      </c>
      <c r="K13" s="12">
        <f>'All data'!J15</f>
        <v>0.307</v>
      </c>
      <c r="L13" s="18">
        <f>'All data'!K15</f>
        <v>515.75</v>
      </c>
      <c r="M13" s="11" t="s">
        <v>24</v>
      </c>
      <c r="N13" s="16">
        <f>'All data'!L15</f>
        <v>4.609</v>
      </c>
      <c r="O13" s="18">
        <f>'All data'!M15</f>
        <v>4.158</v>
      </c>
      <c r="P13" s="11" t="s">
        <v>24</v>
      </c>
      <c r="Q13" s="16">
        <f>'All data'!N15</f>
        <v>0.055</v>
      </c>
      <c r="R13" s="14">
        <f>'All data'!O15</f>
        <v>103.9</v>
      </c>
      <c r="S13" s="11" t="s">
        <v>24</v>
      </c>
      <c r="T13" s="15">
        <f>'All data'!P15</f>
        <v>1.1</v>
      </c>
      <c r="U13" s="19">
        <f>'All data'!Q15</f>
        <v>40.83</v>
      </c>
      <c r="V13" s="11" t="s">
        <v>24</v>
      </c>
      <c r="W13" s="21">
        <f>'All data'!R15</f>
        <v>1.9</v>
      </c>
      <c r="X13" s="1"/>
      <c r="Y13" s="13">
        <f>'All data'!S15</f>
        <v>29.48844440092053</v>
      </c>
      <c r="Z13" s="13">
        <f>'All data'!T15</f>
        <v>53.463401859368865</v>
      </c>
      <c r="AA13" s="14">
        <f>'All data'!U15</f>
        <v>76.36999999999999</v>
      </c>
      <c r="AB13" s="11" t="s">
        <v>24</v>
      </c>
      <c r="AC13" s="15">
        <f>'All data'!V15</f>
        <v>3.9046766831582866</v>
      </c>
    </row>
    <row r="14" spans="1:29" ht="15">
      <c r="A14" s="1"/>
      <c r="B14" s="4"/>
      <c r="C14" s="4"/>
      <c r="D14" s="4">
        <f>'All data'!E16</f>
        <v>850</v>
      </c>
      <c r="E14" s="4">
        <f>'All data'!F16</f>
        <v>0.25</v>
      </c>
      <c r="F14" s="18">
        <f>'All data'!G16</f>
        <v>11.5007</v>
      </c>
      <c r="G14" s="11" t="s">
        <v>24</v>
      </c>
      <c r="H14" s="16">
        <f>'All data'!H16</f>
        <v>0.0818</v>
      </c>
      <c r="I14" s="18">
        <f>'All data'!I16</f>
        <v>38.308</v>
      </c>
      <c r="J14" s="11" t="s">
        <v>24</v>
      </c>
      <c r="K14" s="12">
        <f>'All data'!J16</f>
        <v>1.008</v>
      </c>
      <c r="L14" s="18">
        <f>'All data'!K16</f>
        <v>1185.281</v>
      </c>
      <c r="M14" s="11" t="s">
        <v>24</v>
      </c>
      <c r="N14" s="16">
        <f>'All data'!L16</f>
        <v>6.052</v>
      </c>
      <c r="O14" s="18">
        <f>'All data'!M16</f>
        <v>3.384</v>
      </c>
      <c r="P14" s="11" t="s">
        <v>24</v>
      </c>
      <c r="Q14" s="16">
        <f>'All data'!N16</f>
        <v>0.042</v>
      </c>
      <c r="R14" s="14">
        <f>'All data'!O16</f>
        <v>103.9</v>
      </c>
      <c r="S14" s="11" t="s">
        <v>24</v>
      </c>
      <c r="T14" s="15">
        <f>'All data'!P16</f>
        <v>0.5</v>
      </c>
      <c r="U14" s="19">
        <f>'All data'!Q16</f>
        <v>33.27</v>
      </c>
      <c r="V14" s="11" t="s">
        <v>24</v>
      </c>
      <c r="W14" s="21">
        <f>'All data'!R16</f>
        <v>3.33</v>
      </c>
      <c r="X14" s="1"/>
      <c r="Y14" s="13">
        <f>'All data'!S16</f>
        <v>12.810183251540149</v>
      </c>
      <c r="Z14" s="13">
        <f>'All data'!T16</f>
        <v>43.5642267906246</v>
      </c>
      <c r="AA14" s="14"/>
      <c r="AB14" s="11"/>
      <c r="AC14" s="15"/>
    </row>
    <row r="15" spans="1:29" ht="15">
      <c r="A15" s="1"/>
      <c r="B15" s="4"/>
      <c r="C15" s="4"/>
      <c r="D15" s="4">
        <f>'All data'!E17</f>
        <v>1100</v>
      </c>
      <c r="E15" s="4">
        <f>'All data'!F17</f>
        <v>0.25</v>
      </c>
      <c r="F15" s="18">
        <f>'All data'!G17</f>
        <v>0.2227</v>
      </c>
      <c r="G15" s="11" t="s">
        <v>24</v>
      </c>
      <c r="H15" s="16">
        <f>'All data'!H17</f>
        <v>0.0245</v>
      </c>
      <c r="I15" s="18">
        <f>'All data'!I17</f>
        <v>0.993</v>
      </c>
      <c r="J15" s="11" t="s">
        <v>24</v>
      </c>
      <c r="K15" s="12">
        <f>'All data'!J17</f>
        <v>0.081</v>
      </c>
      <c r="L15" s="18">
        <f>'All data'!K17</f>
        <v>20.835</v>
      </c>
      <c r="M15" s="11" t="s">
        <v>24</v>
      </c>
      <c r="N15" s="16">
        <f>'All data'!L17</f>
        <v>2.69</v>
      </c>
      <c r="O15" s="18">
        <f>'All data'!M17</f>
        <v>4.529</v>
      </c>
      <c r="P15" s="11" t="s">
        <v>24</v>
      </c>
      <c r="Q15" s="16">
        <f>'All data'!N17</f>
        <v>0.61</v>
      </c>
      <c r="R15" s="14">
        <f>'All data'!O17</f>
        <v>93.9</v>
      </c>
      <c r="S15" s="11" t="s">
        <v>24</v>
      </c>
      <c r="T15" s="15">
        <f>'All data'!P17</f>
        <v>15.8</v>
      </c>
      <c r="U15" s="22">
        <f>'All data'!Q17</f>
        <v>2.27</v>
      </c>
      <c r="V15" s="11" t="s">
        <v>24</v>
      </c>
      <c r="W15" s="21">
        <f>'All data'!R17</f>
        <v>0.74</v>
      </c>
      <c r="X15" s="1"/>
      <c r="Y15" s="13">
        <f>'All data'!S17</f>
        <v>33.71852970795569</v>
      </c>
      <c r="Z15" s="13">
        <f>'All data'!T17</f>
        <v>2.972371350006547</v>
      </c>
      <c r="AA15" s="14"/>
      <c r="AB15" s="11"/>
      <c r="AC15" s="15"/>
    </row>
    <row r="16" ht="15">
      <c r="N16" s="27"/>
    </row>
    <row r="17" spans="1:29" ht="15">
      <c r="A17" s="1" t="str">
        <f>'All data'!B19</f>
        <v>313-YAR</v>
      </c>
      <c r="B17" s="4" t="str">
        <f>'All data'!C19</f>
        <v>a</v>
      </c>
      <c r="C17" s="4">
        <f>'All data'!D19</f>
        <v>0.1799</v>
      </c>
      <c r="D17" s="4">
        <f>'All data'!E19</f>
        <v>400</v>
      </c>
      <c r="E17" s="4">
        <f>'All data'!F19</f>
        <v>0.25</v>
      </c>
      <c r="F17" s="18">
        <f>'All data'!G19</f>
        <v>4.5109</v>
      </c>
      <c r="G17" s="11" t="s">
        <v>24</v>
      </c>
      <c r="H17" s="16">
        <f>'All data'!H19</f>
        <v>0.0476</v>
      </c>
      <c r="I17" s="18">
        <f>'All data'!I19</f>
        <v>20.798</v>
      </c>
      <c r="J17" s="11" t="s">
        <v>24</v>
      </c>
      <c r="K17" s="12">
        <f>'All data'!J19</f>
        <v>0.382</v>
      </c>
      <c r="L17" s="18">
        <f>'All data'!K19</f>
        <v>454.334</v>
      </c>
      <c r="M17" s="11" t="s">
        <v>24</v>
      </c>
      <c r="N17" s="16">
        <f>'All data'!L19</f>
        <v>4.7</v>
      </c>
      <c r="O17" s="18">
        <f>'All data'!M19</f>
        <v>4.694</v>
      </c>
      <c r="P17" s="11" t="s">
        <v>24</v>
      </c>
      <c r="Q17" s="16">
        <f>'All data'!N19</f>
        <v>0.083</v>
      </c>
      <c r="R17" s="14">
        <f>'All data'!O19</f>
        <v>101.6</v>
      </c>
      <c r="S17" s="11" t="s">
        <v>24</v>
      </c>
      <c r="T17" s="15">
        <f>'All data'!P19</f>
        <v>1.3</v>
      </c>
      <c r="U17" s="19">
        <f>'All data'!Q19</f>
        <v>43.68</v>
      </c>
      <c r="V17" s="11" t="s">
        <v>24</v>
      </c>
      <c r="W17" s="21">
        <f>'All data'!R19</f>
        <v>2.15</v>
      </c>
      <c r="X17" s="1"/>
      <c r="Y17" s="13">
        <f>'All data'!S19</f>
        <v>37.782632945475534</v>
      </c>
      <c r="Z17" s="13">
        <f>'All data'!T19</f>
        <v>49.53504195962804</v>
      </c>
      <c r="AA17" s="14">
        <f>'All data'!U19</f>
        <v>88.17999999999999</v>
      </c>
      <c r="AB17" s="11" t="s">
        <v>24</v>
      </c>
      <c r="AC17" s="15">
        <f>'All data'!V19</f>
        <v>3.3931401385737074</v>
      </c>
    </row>
    <row r="18" spans="1:29" ht="15">
      <c r="A18" s="1"/>
      <c r="B18" s="4"/>
      <c r="C18" s="4"/>
      <c r="D18" s="4">
        <f>'All data'!E20</f>
        <v>850</v>
      </c>
      <c r="E18" s="4">
        <f>'All data'!F20</f>
        <v>0.25</v>
      </c>
      <c r="F18" s="18">
        <f>'All data'!G20</f>
        <v>9.8311</v>
      </c>
      <c r="G18" s="11" t="s">
        <v>24</v>
      </c>
      <c r="H18" s="16">
        <f>'All data'!H20</f>
        <v>0.0711</v>
      </c>
      <c r="I18" s="18">
        <f>'All data'!I20</f>
        <v>36.281</v>
      </c>
      <c r="J18" s="11" t="s">
        <v>24</v>
      </c>
      <c r="K18" s="12">
        <f>'All data'!J20</f>
        <v>0.947</v>
      </c>
      <c r="L18" s="18">
        <f>'All data'!K20</f>
        <v>1015.152</v>
      </c>
      <c r="M18" s="11" t="s">
        <v>24</v>
      </c>
      <c r="N18" s="16">
        <f>'All data'!L20</f>
        <v>5.715</v>
      </c>
      <c r="O18" s="18">
        <f>'All data'!M20</f>
        <v>3.748</v>
      </c>
      <c r="P18" s="11" t="s">
        <v>24</v>
      </c>
      <c r="Q18" s="16">
        <f>'All data'!N20</f>
        <v>0.046</v>
      </c>
      <c r="R18" s="14">
        <f>'All data'!O20</f>
        <v>104</v>
      </c>
      <c r="S18" s="11" t="s">
        <v>24</v>
      </c>
      <c r="T18" s="15">
        <f>'All data'!P20</f>
        <v>0.6</v>
      </c>
      <c r="U18" s="19">
        <f>'All data'!Q20</f>
        <v>43.29</v>
      </c>
      <c r="V18" s="11" t="s">
        <v>24</v>
      </c>
      <c r="W18" s="21">
        <f>'All data'!R20</f>
        <v>2.53</v>
      </c>
      <c r="X18" s="1"/>
      <c r="Y18" s="13">
        <f>'All data'!S20</f>
        <v>21.465425429288057</v>
      </c>
      <c r="Z18" s="13">
        <f>'All data'!T20</f>
        <v>49.092764799274214</v>
      </c>
      <c r="AA18" s="14"/>
      <c r="AB18" s="11"/>
      <c r="AC18" s="15"/>
    </row>
    <row r="19" spans="1:29" ht="15">
      <c r="A19" s="1"/>
      <c r="B19" s="4"/>
      <c r="C19" s="4"/>
      <c r="D19" s="4">
        <f>'All data'!E21</f>
        <v>1100</v>
      </c>
      <c r="E19" s="4">
        <f>'All data'!F21</f>
        <v>0.25</v>
      </c>
      <c r="F19" s="18">
        <f>'All data'!G21</f>
        <v>0.7935</v>
      </c>
      <c r="G19" s="11" t="s">
        <v>24</v>
      </c>
      <c r="H19" s="16">
        <f>'All data'!H21</f>
        <v>0.028</v>
      </c>
      <c r="I19" s="18">
        <f>'All data'!I21</f>
        <v>2.53</v>
      </c>
      <c r="J19" s="11" t="s">
        <v>24</v>
      </c>
      <c r="K19" s="12">
        <f>'All data'!J21</f>
        <v>0.106</v>
      </c>
      <c r="L19" s="18">
        <f>'All data'!K21</f>
        <v>78.897</v>
      </c>
      <c r="M19" s="11" t="s">
        <v>24</v>
      </c>
      <c r="N19" s="16">
        <f>'All data'!L21</f>
        <v>2.974</v>
      </c>
      <c r="O19" s="18">
        <f>'All data'!M21</f>
        <v>3.233</v>
      </c>
      <c r="P19" s="11" t="s">
        <v>24</v>
      </c>
      <c r="Q19" s="16">
        <f>'All data'!N21</f>
        <v>0.159</v>
      </c>
      <c r="R19" s="14">
        <f>'All data'!O21</f>
        <v>99.6</v>
      </c>
      <c r="S19" s="11" t="s">
        <v>24</v>
      </c>
      <c r="T19" s="15">
        <f>'All data'!P21</f>
        <v>4.6</v>
      </c>
      <c r="U19" s="22">
        <f>'All data'!Q21</f>
        <v>1.21</v>
      </c>
      <c r="V19" s="11" t="s">
        <v>24</v>
      </c>
      <c r="W19" s="21">
        <f>'All data'!R21</f>
        <v>0.7</v>
      </c>
      <c r="X19" s="1"/>
      <c r="Y19" s="13">
        <f>'All data'!S21</f>
        <v>8.603913043478261</v>
      </c>
      <c r="Z19" s="13">
        <f>'All data'!T21</f>
        <v>1.3721932410977546</v>
      </c>
      <c r="AA19" s="14"/>
      <c r="AB19" s="11"/>
      <c r="AC19" s="15"/>
    </row>
    <row r="20" ht="15">
      <c r="N20" s="27"/>
    </row>
    <row r="21" spans="1:29" ht="15">
      <c r="A21" s="1"/>
      <c r="B21" s="4" t="str">
        <f>'All data'!C23</f>
        <v>b</v>
      </c>
      <c r="C21" s="4">
        <f>'All data'!D23</f>
        <v>0.1735</v>
      </c>
      <c r="D21" s="4">
        <f>'All data'!E23</f>
        <v>400</v>
      </c>
      <c r="E21" s="4">
        <f>'All data'!F23</f>
        <v>0.25</v>
      </c>
      <c r="F21" s="18">
        <f>'All data'!G23</f>
        <v>3.6206</v>
      </c>
      <c r="G21" s="11" t="s">
        <v>24</v>
      </c>
      <c r="H21" s="16">
        <f>'All data'!H23</f>
        <v>0.0713</v>
      </c>
      <c r="I21" s="18">
        <f>'All data'!I23</f>
        <v>18.276</v>
      </c>
      <c r="J21" s="11" t="s">
        <v>24</v>
      </c>
      <c r="K21" s="12">
        <f>'All data'!J23</f>
        <v>0.454</v>
      </c>
      <c r="L21" s="18">
        <f>'All data'!K23</f>
        <v>370.604</v>
      </c>
      <c r="M21" s="11" t="s">
        <v>24</v>
      </c>
      <c r="N21" s="16">
        <f>'All data'!L23</f>
        <v>8.263</v>
      </c>
      <c r="O21" s="18">
        <f>'All data'!M23</f>
        <v>5.077</v>
      </c>
      <c r="P21" s="11" t="s">
        <v>24</v>
      </c>
      <c r="Q21" s="16">
        <f>'All data'!N23</f>
        <v>0.074</v>
      </c>
      <c r="R21" s="14">
        <f>'All data'!O23</f>
        <v>104</v>
      </c>
      <c r="S21" s="11" t="s">
        <v>24</v>
      </c>
      <c r="T21" s="15">
        <f>'All data'!P23</f>
        <v>1.6</v>
      </c>
      <c r="U21" s="19">
        <f>'All data'!Q23</f>
        <v>44.35</v>
      </c>
      <c r="V21" s="11" t="s">
        <v>24</v>
      </c>
      <c r="W21" s="21">
        <f>'All data'!R23</f>
        <v>1.78</v>
      </c>
      <c r="X21" s="1"/>
      <c r="Y21" s="13">
        <f>'All data'!S23</f>
        <v>42.10289450645656</v>
      </c>
      <c r="Z21" s="13">
        <f>'All data'!T23</f>
        <v>51.8168010281575</v>
      </c>
      <c r="AA21" s="14">
        <f>'All data'!U23</f>
        <v>85.59</v>
      </c>
      <c r="AB21" s="11" t="s">
        <v>24</v>
      </c>
      <c r="AC21" s="15">
        <f>'All data'!V23</f>
        <v>3.188667433270519</v>
      </c>
    </row>
    <row r="22" spans="1:29" ht="15">
      <c r="A22" s="1"/>
      <c r="B22" s="4"/>
      <c r="C22" s="4"/>
      <c r="D22" s="4">
        <f>'All data'!E24</f>
        <v>850</v>
      </c>
      <c r="E22" s="4">
        <f>'All data'!F24</f>
        <v>0.25</v>
      </c>
      <c r="F22" s="18">
        <f>'All data'!G24</f>
        <v>10.2253</v>
      </c>
      <c r="G22" s="11" t="s">
        <v>24</v>
      </c>
      <c r="H22" s="16">
        <f>'All data'!H24</f>
        <v>0.195</v>
      </c>
      <c r="I22" s="18">
        <f>'All data'!I24</f>
        <v>36.767</v>
      </c>
      <c r="J22" s="11" t="s">
        <v>24</v>
      </c>
      <c r="K22" s="12">
        <f>'All data'!J24</f>
        <v>0.882</v>
      </c>
      <c r="L22" s="18">
        <f>'All data'!K24</f>
        <v>1044.009</v>
      </c>
      <c r="M22" s="11" t="s">
        <v>24</v>
      </c>
      <c r="N22" s="16">
        <f>'All data'!L24</f>
        <v>13.816</v>
      </c>
      <c r="O22" s="18">
        <f>'All data'!M24</f>
        <v>3.64</v>
      </c>
      <c r="P22" s="11" t="s">
        <v>24</v>
      </c>
      <c r="Q22" s="16">
        <f>'All data'!N24</f>
        <v>0.041</v>
      </c>
      <c r="R22" s="14">
        <f>'All data'!O24</f>
        <v>103.1</v>
      </c>
      <c r="S22" s="11" t="s">
        <v>24</v>
      </c>
      <c r="T22" s="15">
        <f>'All data'!P24</f>
        <v>0.7</v>
      </c>
      <c r="U22" s="19">
        <f>'All data'!Q24</f>
        <v>40.26</v>
      </c>
      <c r="V22" s="11" t="s">
        <v>24</v>
      </c>
      <c r="W22" s="21">
        <f>'All data'!R24</f>
        <v>2.54</v>
      </c>
      <c r="X22" s="1"/>
      <c r="Y22" s="13">
        <f>'All data'!S24</f>
        <v>18.998313705224792</v>
      </c>
      <c r="Z22" s="13">
        <f>'All data'!T24</f>
        <v>47.03820539782684</v>
      </c>
      <c r="AA22" s="14"/>
      <c r="AB22" s="11"/>
      <c r="AC22" s="15"/>
    </row>
    <row r="23" spans="1:29" ht="15">
      <c r="A23" s="1"/>
      <c r="B23" s="4"/>
      <c r="C23" s="4"/>
      <c r="D23" s="4">
        <f>'All data'!E25</f>
        <v>1100</v>
      </c>
      <c r="E23" s="4">
        <f>'All data'!F25</f>
        <v>0.25</v>
      </c>
      <c r="F23" s="18">
        <f>'All data'!G25</f>
        <v>0.72</v>
      </c>
      <c r="G23" s="11" t="s">
        <v>24</v>
      </c>
      <c r="H23" s="16">
        <f>'All data'!H25</f>
        <v>0.0267</v>
      </c>
      <c r="I23" s="18">
        <f>'All data'!I25</f>
        <v>2.278</v>
      </c>
      <c r="J23" s="11" t="s">
        <v>24</v>
      </c>
      <c r="K23" s="12">
        <f>'All data'!J25</f>
        <v>0.117</v>
      </c>
      <c r="L23" s="18">
        <f>'All data'!K25</f>
        <v>71.634</v>
      </c>
      <c r="M23" s="11" t="s">
        <v>24</v>
      </c>
      <c r="N23" s="16">
        <f>'All data'!L25</f>
        <v>2.948</v>
      </c>
      <c r="O23" s="18">
        <f>'All data'!M25</f>
        <v>3.193</v>
      </c>
      <c r="P23" s="11" t="s">
        <v>24</v>
      </c>
      <c r="Q23" s="16">
        <f>'All data'!N25</f>
        <v>0.176</v>
      </c>
      <c r="R23" s="14">
        <f>'All data'!O25</f>
        <v>100.2</v>
      </c>
      <c r="S23" s="11" t="s">
        <v>24</v>
      </c>
      <c r="T23" s="15">
        <f>'All data'!P25</f>
        <v>4.9</v>
      </c>
      <c r="U23" s="22">
        <f>'All data'!Q25</f>
        <v>0.98</v>
      </c>
      <c r="V23" s="11" t="s">
        <v>24</v>
      </c>
      <c r="W23" s="21">
        <f>'All data'!R25</f>
        <v>0.74</v>
      </c>
      <c r="X23" s="1"/>
      <c r="Y23" s="13">
        <f>'All data'!S25</f>
        <v>7.464003511852502</v>
      </c>
      <c r="Z23" s="13">
        <f>'All data'!T25</f>
        <v>1.1449935740156558</v>
      </c>
      <c r="AA23" s="14"/>
      <c r="AB23" s="11"/>
      <c r="AC23" s="15"/>
    </row>
    <row r="25" spans="1:29" ht="15">
      <c r="A25" s="1" t="str">
        <f>'All data'!B27</f>
        <v>314-YAR</v>
      </c>
      <c r="B25" s="4" t="str">
        <f>'All data'!C27</f>
        <v>a</v>
      </c>
      <c r="C25" s="4">
        <f>'All data'!D27</f>
        <v>0.1602</v>
      </c>
      <c r="D25" s="4">
        <f>'All data'!E27</f>
        <v>400</v>
      </c>
      <c r="E25" s="4">
        <f>'All data'!F27</f>
        <v>0.25</v>
      </c>
      <c r="F25" s="18">
        <f>'All data'!G27</f>
        <v>2.8058</v>
      </c>
      <c r="G25" s="11" t="s">
        <v>24</v>
      </c>
      <c r="H25" s="16">
        <f>'All data'!H27</f>
        <v>0.0467</v>
      </c>
      <c r="I25" s="18">
        <f>'All data'!I27</f>
        <v>13.129</v>
      </c>
      <c r="J25" s="11" t="s">
        <v>24</v>
      </c>
      <c r="K25" s="12">
        <f>'All data'!J27</f>
        <v>0.29</v>
      </c>
      <c r="L25" s="18">
        <f>'All data'!K27</f>
        <v>284.449</v>
      </c>
      <c r="M25" s="11" t="s">
        <v>24</v>
      </c>
      <c r="N25" s="16">
        <f>'All data'!L27</f>
        <v>5.169</v>
      </c>
      <c r="O25" s="18">
        <f>'All data'!M27</f>
        <v>4.747</v>
      </c>
      <c r="P25" s="11" t="s">
        <v>24</v>
      </c>
      <c r="Q25" s="16">
        <f>'All data'!N27</f>
        <v>0.096</v>
      </c>
      <c r="R25" s="14">
        <f>'All data'!O27</f>
        <v>102.4</v>
      </c>
      <c r="S25" s="11" t="s">
        <v>24</v>
      </c>
      <c r="T25" s="15">
        <f>'All data'!P27</f>
        <v>2.2</v>
      </c>
      <c r="U25" s="19">
        <f>'All data'!Q27</f>
        <v>31.43</v>
      </c>
      <c r="V25" s="11" t="s">
        <v>24</v>
      </c>
      <c r="W25" s="21">
        <f>'All data'!R27</f>
        <v>1.76</v>
      </c>
      <c r="X25" s="1"/>
      <c r="Y25" s="13">
        <f>'All data'!S27</f>
        <v>38.350872115164904</v>
      </c>
      <c r="Z25" s="13">
        <f>'All data'!T27</f>
        <v>34.74079805460374</v>
      </c>
      <c r="AA25" s="14">
        <f>'All data'!U27</f>
        <v>90.47</v>
      </c>
      <c r="AB25" s="11" t="s">
        <v>24</v>
      </c>
      <c r="AC25" s="15">
        <f>'All data'!V27</f>
        <v>3.0901456276363417</v>
      </c>
    </row>
    <row r="26" spans="1:29" ht="15">
      <c r="A26" s="1"/>
      <c r="B26" s="4"/>
      <c r="C26" s="4"/>
      <c r="D26" s="4">
        <f>'All data'!E28</f>
        <v>850</v>
      </c>
      <c r="E26" s="4">
        <f>'All data'!F28</f>
        <v>0.25</v>
      </c>
      <c r="F26" s="18">
        <f>'All data'!G28</f>
        <v>4.4333</v>
      </c>
      <c r="G26" s="11" t="s">
        <v>24</v>
      </c>
      <c r="H26" s="16">
        <f>'All data'!H28</f>
        <v>0.0544</v>
      </c>
      <c r="I26" s="18">
        <f>'All data'!I28</f>
        <v>22.188</v>
      </c>
      <c r="J26" s="11" t="s">
        <v>24</v>
      </c>
      <c r="K26" s="12">
        <f>'All data'!J28</f>
        <v>0.567</v>
      </c>
      <c r="L26" s="18">
        <f>'All data'!K28</f>
        <v>459.528</v>
      </c>
      <c r="M26" s="11" t="s">
        <v>24</v>
      </c>
      <c r="N26" s="16">
        <f>'All data'!L28</f>
        <v>4.608</v>
      </c>
      <c r="O26" s="18">
        <f>'All data'!M28</f>
        <v>5.046</v>
      </c>
      <c r="P26" s="11" t="s">
        <v>24</v>
      </c>
      <c r="Q26" s="16">
        <f>'All data'!N28</f>
        <v>0.085</v>
      </c>
      <c r="R26" s="14">
        <f>'All data'!O28</f>
        <v>104.3</v>
      </c>
      <c r="S26" s="11" t="s">
        <v>24</v>
      </c>
      <c r="T26" s="15">
        <f>'All data'!P28</f>
        <v>1.4</v>
      </c>
      <c r="U26" s="19">
        <f>'All data'!Q28</f>
        <v>57.96</v>
      </c>
      <c r="V26" s="11" t="s">
        <v>24</v>
      </c>
      <c r="W26" s="21">
        <f>'All data'!R28</f>
        <v>2.45</v>
      </c>
      <c r="X26" s="1"/>
      <c r="Y26" s="13">
        <f>'All data'!S28</f>
        <v>41.847809626825324</v>
      </c>
      <c r="Z26" s="13">
        <f>'All data'!T28</f>
        <v>64.06543605615121</v>
      </c>
      <c r="AA26" s="14"/>
      <c r="AB26" s="11"/>
      <c r="AC26" s="15"/>
    </row>
    <row r="27" spans="1:29" ht="15">
      <c r="A27" s="1"/>
      <c r="B27" s="4"/>
      <c r="C27" s="4"/>
      <c r="D27" s="4">
        <f>'All data'!E29</f>
        <v>1100</v>
      </c>
      <c r="E27" s="4">
        <f>'All data'!F29</f>
        <v>0.25</v>
      </c>
      <c r="F27" s="18">
        <f>'All data'!G29</f>
        <v>0.089</v>
      </c>
      <c r="G27" s="11" t="s">
        <v>24</v>
      </c>
      <c r="H27" s="16">
        <f>'All data'!H29</f>
        <v>0.0273</v>
      </c>
      <c r="I27" s="18">
        <f>'All data'!I29</f>
        <v>0.435</v>
      </c>
      <c r="J27" s="11" t="s">
        <v>24</v>
      </c>
      <c r="K27" s="12">
        <f>'All data'!J29</f>
        <v>0.07</v>
      </c>
      <c r="L27" s="18">
        <f>'All data'!K29</f>
        <v>8.737</v>
      </c>
      <c r="M27" s="11" t="s">
        <v>24</v>
      </c>
      <c r="N27" s="16">
        <f>'All data'!L29</f>
        <v>2.358</v>
      </c>
      <c r="O27" s="18">
        <f>'All data'!M29</f>
        <v>4.962</v>
      </c>
      <c r="P27" s="11" t="s">
        <v>24</v>
      </c>
      <c r="Q27" s="16">
        <f>'All data'!N29</f>
        <v>1.719</v>
      </c>
      <c r="R27" s="14">
        <f>'All data'!O29</f>
        <v>98.4</v>
      </c>
      <c r="S27" s="11" t="s">
        <v>24</v>
      </c>
      <c r="T27" s="15">
        <f>'All data'!P29</f>
        <v>40.2</v>
      </c>
      <c r="U27" s="22">
        <f>'All data'!Q29</f>
        <v>1.08</v>
      </c>
      <c r="V27" s="11" t="s">
        <v>24</v>
      </c>
      <c r="W27" s="21">
        <f>'All data'!R29</f>
        <v>0.67</v>
      </c>
      <c r="X27" s="1"/>
      <c r="Y27" s="13">
        <f>'All data'!S29</f>
        <v>39.77379310344828</v>
      </c>
      <c r="Z27" s="13">
        <f>'All data'!T29</f>
        <v>1.1937658892450538</v>
      </c>
      <c r="AA27" s="14"/>
      <c r="AB27" s="11"/>
      <c r="AC27" s="15"/>
    </row>
    <row r="29" spans="1:29" ht="15">
      <c r="A29" s="1" t="str">
        <f>'All data'!B31</f>
        <v>315-YAR</v>
      </c>
      <c r="B29" s="4" t="str">
        <f>'All data'!C31</f>
        <v>a</v>
      </c>
      <c r="C29" s="4">
        <f>'All data'!D31</f>
        <v>0.1469</v>
      </c>
      <c r="D29" s="4">
        <f>'All data'!E31</f>
        <v>400</v>
      </c>
      <c r="E29" s="4">
        <f>'All data'!F31</f>
        <v>0.25</v>
      </c>
      <c r="F29" s="18">
        <f>'All data'!G31</f>
        <v>5.7559</v>
      </c>
      <c r="G29" s="11" t="s">
        <v>24</v>
      </c>
      <c r="H29" s="16">
        <f>'All data'!H31</f>
        <v>0.0723</v>
      </c>
      <c r="I29" s="18">
        <f>'All data'!I31</f>
        <v>21.858</v>
      </c>
      <c r="J29" s="11" t="s">
        <v>24</v>
      </c>
      <c r="K29" s="12">
        <f>'All data'!J31</f>
        <v>0.439</v>
      </c>
      <c r="L29" s="18">
        <f>'All data'!K31</f>
        <v>588.856</v>
      </c>
      <c r="M29" s="11" t="s">
        <v>24</v>
      </c>
      <c r="N29" s="16">
        <f>'All data'!L31</f>
        <v>6.422</v>
      </c>
      <c r="O29" s="18">
        <f>'All data'!M31</f>
        <v>3.852</v>
      </c>
      <c r="P29" s="11" t="s">
        <v>24</v>
      </c>
      <c r="Q29" s="16">
        <f>'All data'!N31</f>
        <v>0.055</v>
      </c>
      <c r="R29" s="14">
        <f>'All data'!O31</f>
        <v>103.3</v>
      </c>
      <c r="S29" s="11" t="s">
        <v>24</v>
      </c>
      <c r="T29" s="15">
        <f>'All data'!P31</f>
        <v>1.1</v>
      </c>
      <c r="U29" s="19">
        <f>'All data'!Q31</f>
        <v>35.13</v>
      </c>
      <c r="V29" s="11" t="s">
        <v>24</v>
      </c>
      <c r="W29" s="21">
        <f>'All data'!R31</f>
        <v>2.21</v>
      </c>
      <c r="X29" s="1"/>
      <c r="Y29" s="13">
        <f>'All data'!S31</f>
        <v>23.609648641229754</v>
      </c>
      <c r="Z29" s="13">
        <f>'All data'!T31</f>
        <v>56.624758220502905</v>
      </c>
      <c r="AA29" s="14">
        <f>'All data'!U31</f>
        <v>62.04</v>
      </c>
      <c r="AB29" s="11" t="s">
        <v>24</v>
      </c>
      <c r="AC29" s="15">
        <f>'All data'!V31</f>
        <v>2.9659062695911347</v>
      </c>
    </row>
    <row r="30" spans="1:29" ht="15">
      <c r="A30" s="1"/>
      <c r="B30" s="4"/>
      <c r="C30" s="4"/>
      <c r="D30" s="4">
        <f>'All data'!E32</f>
        <v>850</v>
      </c>
      <c r="E30" s="4">
        <f>'All data'!F32</f>
        <v>0.25</v>
      </c>
      <c r="F30" s="18">
        <f>'All data'!G32</f>
        <v>5.4499</v>
      </c>
      <c r="G30" s="11" t="s">
        <v>24</v>
      </c>
      <c r="H30" s="16">
        <f>'All data'!H32</f>
        <v>0.0482</v>
      </c>
      <c r="I30" s="18">
        <f>'All data'!I32</f>
        <v>19.468</v>
      </c>
      <c r="J30" s="11" t="s">
        <v>24</v>
      </c>
      <c r="K30" s="12">
        <f>'All data'!J32</f>
        <v>0.489</v>
      </c>
      <c r="L30" s="18">
        <f>'All data'!K32</f>
        <v>556.536</v>
      </c>
      <c r="M30" s="11" t="s">
        <v>24</v>
      </c>
      <c r="N30" s="16">
        <f>'All data'!L32</f>
        <v>4.781</v>
      </c>
      <c r="O30" s="18">
        <f>'All data'!M32</f>
        <v>3.601</v>
      </c>
      <c r="P30" s="11" t="s">
        <v>24</v>
      </c>
      <c r="Q30" s="16">
        <f>'All data'!N32</f>
        <v>0.049</v>
      </c>
      <c r="R30" s="14">
        <f>'All data'!O32</f>
        <v>102.7</v>
      </c>
      <c r="S30" s="11" t="s">
        <v>24</v>
      </c>
      <c r="T30" s="15">
        <f>'All data'!P32</f>
        <v>1</v>
      </c>
      <c r="U30" s="19">
        <f>'All data'!Q32</f>
        <v>23.9</v>
      </c>
      <c r="V30" s="11" t="s">
        <v>24</v>
      </c>
      <c r="W30" s="21">
        <f>'All data'!R32</f>
        <v>1.85</v>
      </c>
      <c r="X30" s="1"/>
      <c r="Y30" s="13">
        <f>'All data'!S32</f>
        <v>18.03426135196219</v>
      </c>
      <c r="Z30" s="13">
        <f>'All data'!T32</f>
        <v>38.523533204384265</v>
      </c>
      <c r="AA30" s="14"/>
      <c r="AB30" s="11"/>
      <c r="AC30" s="15"/>
    </row>
    <row r="31" spans="1:29" ht="15">
      <c r="A31" s="1"/>
      <c r="B31" s="4"/>
      <c r="C31" s="4"/>
      <c r="D31" s="4">
        <f>'All data'!E33</f>
        <v>1100</v>
      </c>
      <c r="E31" s="4">
        <f>'All data'!F33</f>
        <v>0.25</v>
      </c>
      <c r="F31" s="18">
        <f>'All data'!G33</f>
        <v>0.1069</v>
      </c>
      <c r="G31" s="11" t="s">
        <v>24</v>
      </c>
      <c r="H31" s="16">
        <f>'All data'!H33</f>
        <v>0.0236</v>
      </c>
      <c r="I31" s="18">
        <f>'All data'!I33</f>
        <v>0.757</v>
      </c>
      <c r="J31" s="11" t="s">
        <v>24</v>
      </c>
      <c r="K31" s="12">
        <f>'All data'!J33</f>
        <v>0.076</v>
      </c>
      <c r="L31" s="18">
        <f>'All data'!K33</f>
        <v>10.671</v>
      </c>
      <c r="M31" s="11" t="s">
        <v>24</v>
      </c>
      <c r="N31" s="16">
        <f>'All data'!L33</f>
        <v>2.396</v>
      </c>
      <c r="O31" s="18">
        <f>'All data'!M33</f>
        <v>7.18</v>
      </c>
      <c r="P31" s="11" t="s">
        <v>24</v>
      </c>
      <c r="Q31" s="16">
        <f>'All data'!N33</f>
        <v>1.733</v>
      </c>
      <c r="R31" s="14">
        <f>'All data'!O33</f>
        <v>100</v>
      </c>
      <c r="S31" s="11" t="s">
        <v>24</v>
      </c>
      <c r="T31" s="15">
        <f>'All data'!P33</f>
        <v>31.4</v>
      </c>
      <c r="U31" s="22">
        <f>'All data'!Q33</f>
        <v>3.01</v>
      </c>
      <c r="V31" s="11" t="s">
        <v>24</v>
      </c>
      <c r="W31" s="21">
        <f>'All data'!R33</f>
        <v>0.7</v>
      </c>
      <c r="X31" s="1"/>
      <c r="Y31" s="13">
        <f>'All data'!S33</f>
        <v>58.41070013210039</v>
      </c>
      <c r="Z31" s="13">
        <f>'All data'!T33</f>
        <v>4.85170857511283</v>
      </c>
      <c r="AA31" s="14"/>
      <c r="AB31" s="11"/>
      <c r="AC31" s="15"/>
    </row>
    <row r="33" spans="1:29" ht="15">
      <c r="A33" s="1"/>
      <c r="B33" s="4" t="str">
        <f>'All data'!C35</f>
        <v>b</v>
      </c>
      <c r="C33" s="4">
        <f>'All data'!D35</f>
        <v>0.155</v>
      </c>
      <c r="D33" s="4">
        <f>'All data'!E35</f>
        <v>400</v>
      </c>
      <c r="E33" s="4">
        <f>'All data'!F35</f>
        <v>0.25</v>
      </c>
      <c r="F33" s="18">
        <f>'All data'!G35</f>
        <v>4.9584</v>
      </c>
      <c r="G33" s="11" t="s">
        <v>24</v>
      </c>
      <c r="H33" s="16">
        <f>'All data'!H35</f>
        <v>0.0931</v>
      </c>
      <c r="I33" s="18">
        <f>'All data'!I35</f>
        <v>20.875</v>
      </c>
      <c r="J33" s="11" t="s">
        <v>24</v>
      </c>
      <c r="K33" s="12">
        <f>'All data'!J35</f>
        <v>0.547</v>
      </c>
      <c r="L33" s="18">
        <f>'All data'!K35</f>
        <v>499.247</v>
      </c>
      <c r="M33" s="11" t="s">
        <v>24</v>
      </c>
      <c r="N33" s="16">
        <f>'All data'!L35</f>
        <v>10.587</v>
      </c>
      <c r="O33" s="18">
        <f>'All data'!M35</f>
        <v>4.235</v>
      </c>
      <c r="P33" s="11" t="s">
        <v>24</v>
      </c>
      <c r="Q33" s="16">
        <f>'All data'!N35</f>
        <v>0.067</v>
      </c>
      <c r="R33" s="14">
        <f>'All data'!O35</f>
        <v>102.3</v>
      </c>
      <c r="S33" s="11" t="s">
        <v>24</v>
      </c>
      <c r="T33" s="15">
        <f>'All data'!P35</f>
        <v>1.3</v>
      </c>
      <c r="U33" s="19">
        <f>'All data'!Q35</f>
        <v>40.96</v>
      </c>
      <c r="V33" s="11" t="s">
        <v>24</v>
      </c>
      <c r="W33" s="21">
        <f>'All data'!R35</f>
        <v>2.27</v>
      </c>
      <c r="X33" s="1"/>
      <c r="Y33" s="13">
        <f>'All data'!S35</f>
        <v>30.413413173652692</v>
      </c>
      <c r="Z33" s="13">
        <f>'All data'!T35</f>
        <v>62.45806648368405</v>
      </c>
      <c r="AA33" s="14">
        <f>'All data'!U35</f>
        <v>65.58</v>
      </c>
      <c r="AB33" s="11" t="s">
        <v>24</v>
      </c>
      <c r="AC33" s="15">
        <f>'All data'!V35</f>
        <v>3.1887458349639597</v>
      </c>
    </row>
    <row r="34" spans="1:29" ht="15">
      <c r="A34" s="1"/>
      <c r="B34" s="4"/>
      <c r="C34" s="4"/>
      <c r="D34" s="4">
        <f>'All data'!E36</f>
        <v>850</v>
      </c>
      <c r="E34" s="4">
        <f>'All data'!F36</f>
        <v>0.25</v>
      </c>
      <c r="F34" s="18">
        <f>'All data'!G36</f>
        <v>5.0124</v>
      </c>
      <c r="G34" s="11" t="s">
        <v>24</v>
      </c>
      <c r="H34" s="16">
        <f>'All data'!H36</f>
        <v>0.101</v>
      </c>
      <c r="I34" s="18">
        <f>'All data'!I36</f>
        <v>18.196</v>
      </c>
      <c r="J34" s="11" t="s">
        <v>24</v>
      </c>
      <c r="K34" s="12">
        <f>'All data'!J36</f>
        <v>0.485</v>
      </c>
      <c r="L34" s="18">
        <f>'All data'!K36</f>
        <v>509.036</v>
      </c>
      <c r="M34" s="11" t="s">
        <v>24</v>
      </c>
      <c r="N34" s="16">
        <f>'All data'!L36</f>
        <v>7.445</v>
      </c>
      <c r="O34" s="18">
        <f>'All data'!M36</f>
        <v>3.677</v>
      </c>
      <c r="P34" s="11" t="s">
        <v>24</v>
      </c>
      <c r="Q34" s="16">
        <f>'All data'!N36</f>
        <v>0.064</v>
      </c>
      <c r="R34" s="14">
        <f>'All data'!O36</f>
        <v>102.5</v>
      </c>
      <c r="S34" s="11" t="s">
        <v>24</v>
      </c>
      <c r="T34" s="15">
        <f>'All data'!P36</f>
        <v>1.1</v>
      </c>
      <c r="U34" s="19">
        <f>'All data'!Q36</f>
        <v>23.29</v>
      </c>
      <c r="V34" s="11" t="s">
        <v>24</v>
      </c>
      <c r="W34" s="21">
        <f>'All data'!R36</f>
        <v>2.14</v>
      </c>
      <c r="X34" s="1"/>
      <c r="Y34" s="13">
        <f>'All data'!S36</f>
        <v>19.83925038469993</v>
      </c>
      <c r="Z34" s="13">
        <f>'All data'!T36</f>
        <v>35.51387618176273</v>
      </c>
      <c r="AA34" s="14"/>
      <c r="AB34" s="11"/>
      <c r="AC34" s="15"/>
    </row>
    <row r="35" spans="1:29" ht="15">
      <c r="A35" s="1"/>
      <c r="B35" s="4"/>
      <c r="C35" s="4"/>
      <c r="D35" s="4">
        <f>'All data'!E37</f>
        <v>1100</v>
      </c>
      <c r="E35" s="4">
        <f>'All data'!F37</f>
        <v>0.25</v>
      </c>
      <c r="F35" s="18">
        <f>'All data'!G37</f>
        <v>0.1199</v>
      </c>
      <c r="G35" s="11" t="s">
        <v>24</v>
      </c>
      <c r="H35" s="16">
        <f>'All data'!H37</f>
        <v>0.0197</v>
      </c>
      <c r="I35" s="18">
        <f>'All data'!I37</f>
        <v>0.56</v>
      </c>
      <c r="J35" s="11" t="s">
        <v>24</v>
      </c>
      <c r="K35" s="12">
        <f>'All data'!J37</f>
        <v>0.083</v>
      </c>
      <c r="L35" s="18">
        <f>'All data'!K37</f>
        <v>11.417</v>
      </c>
      <c r="M35" s="11" t="s">
        <v>24</v>
      </c>
      <c r="N35" s="16">
        <f>'All data'!L37</f>
        <v>2.132</v>
      </c>
      <c r="O35" s="18">
        <f>'All data'!M37</f>
        <v>4.72</v>
      </c>
      <c r="P35" s="11" t="s">
        <v>24</v>
      </c>
      <c r="Q35" s="16">
        <f>'All data'!N37</f>
        <v>1.033</v>
      </c>
      <c r="R35" s="14">
        <f>'All data'!O37</f>
        <v>96.1</v>
      </c>
      <c r="S35" s="11" t="s">
        <v>24</v>
      </c>
      <c r="T35" s="15">
        <f>'All data'!P37</f>
        <v>23.7</v>
      </c>
      <c r="U35" s="22">
        <f>'All data'!Q37</f>
        <v>1.33</v>
      </c>
      <c r="V35" s="11" t="s">
        <v>24</v>
      </c>
      <c r="W35" s="21">
        <f>'All data'!R37</f>
        <v>0.66</v>
      </c>
      <c r="X35" s="1"/>
      <c r="Y35" s="13">
        <f>'All data'!S37</f>
        <v>36.8125</v>
      </c>
      <c r="Z35" s="13">
        <f>'All data'!T37</f>
        <v>2.0280573345532176</v>
      </c>
      <c r="AA35" s="14"/>
      <c r="AB35" s="11"/>
      <c r="AC35" s="15"/>
    </row>
    <row r="37" ht="15">
      <c r="A37" s="23" t="s">
        <v>46</v>
      </c>
    </row>
    <row r="38" ht="15">
      <c r="A38" s="23" t="s">
        <v>47</v>
      </c>
    </row>
    <row r="39" ht="15">
      <c r="A39" s="23" t="s">
        <v>52</v>
      </c>
    </row>
    <row r="40" ht="15">
      <c r="A40" s="23" t="s">
        <v>53</v>
      </c>
    </row>
    <row r="41" ht="15">
      <c r="A41" s="23" t="s">
        <v>54</v>
      </c>
    </row>
  </sheetData>
  <sheetProtection/>
  <mergeCells count="16">
    <mergeCell ref="U4:W4"/>
    <mergeCell ref="AA4:AC4"/>
    <mergeCell ref="F5:H5"/>
    <mergeCell ref="I5:K5"/>
    <mergeCell ref="O5:Q5"/>
    <mergeCell ref="R5:T5"/>
    <mergeCell ref="U5:W5"/>
    <mergeCell ref="AA5:AC5"/>
    <mergeCell ref="L5:N5"/>
    <mergeCell ref="U6:W6"/>
    <mergeCell ref="AA6:AC6"/>
    <mergeCell ref="F6:H6"/>
    <mergeCell ref="I6:K6"/>
    <mergeCell ref="O6:Q6"/>
    <mergeCell ref="R6:T6"/>
    <mergeCell ref="L6:N6"/>
  </mergeCells>
  <printOptions/>
  <pageMargins left="0.75" right="0.75" top="1" bottom="1" header="0.5" footer="0.5"/>
  <pageSetup fitToHeight="1" fitToWidth="1" orientation="landscape" scale="40"/>
</worksheet>
</file>

<file path=xl/worksheets/sheet3.xml><?xml version="1.0" encoding="utf-8"?>
<worksheet xmlns="http://schemas.openxmlformats.org/spreadsheetml/2006/main" xmlns:r="http://schemas.openxmlformats.org/officeDocument/2006/relationships">
  <dimension ref="A6:A13"/>
  <sheetViews>
    <sheetView tabSelected="1" workbookViewId="0" topLeftCell="A1">
      <selection activeCell="A7" sqref="A7"/>
    </sheetView>
  </sheetViews>
  <sheetFormatPr defaultColWidth="11.00390625" defaultRowHeight="15"/>
  <sheetData>
    <row r="6" ht="15">
      <c r="A6" t="s">
        <v>91</v>
      </c>
    </row>
    <row r="7" ht="15">
      <c r="A7" t="s">
        <v>93</v>
      </c>
    </row>
    <row r="9" ht="15">
      <c r="A9" t="s">
        <v>92</v>
      </c>
    </row>
    <row r="11" ht="15">
      <c r="A11" t="s">
        <v>89</v>
      </c>
    </row>
    <row r="13" ht="15">
      <c r="A13" t="s">
        <v>90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cp:lastPrinted>2013-06-11T00:57:15Z</cp:lastPrinted>
  <dcterms:created xsi:type="dcterms:W3CDTF">2010-09-15T17:45:36Z</dcterms:created>
  <dcterms:modified xsi:type="dcterms:W3CDTF">2013-12-23T22:03:21Z</dcterms:modified>
  <cp:category/>
  <cp:version/>
  <cp:contentType/>
  <cp:contentStatus/>
</cp:coreProperties>
</file>